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tavební úpravy učeb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'01 - Stavební úpravy učeb...'!$C$84:$K$167</definedName>
    <definedName name="_xlnm.Print_Area" localSheetId="1">'01 - Stavební úpravy učeb...'!$C$4:$J$36,'01 - Stavební úpravy učeb...'!$C$42:$J$66,'01 - Stavební úpravy učeb...'!$C$72:$K$167</definedName>
    <definedName name="_xlnm.Print_Titles" localSheetId="1">'01 - Stavební úpravy učeb...'!$84:$84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62"/>
  <c r="BH162"/>
  <c r="BG162"/>
  <c r="BF162"/>
  <c r="T162"/>
  <c r="R162"/>
  <c r="P162"/>
  <c r="BK162"/>
  <c r="J162"/>
  <c r="BE162"/>
  <c r="BI156"/>
  <c r="BH156"/>
  <c r="BG156"/>
  <c r="BF156"/>
  <c r="T156"/>
  <c r="R156"/>
  <c r="P156"/>
  <c r="BK156"/>
  <c r="J156"/>
  <c r="BE156"/>
  <c r="BI150"/>
  <c r="BH150"/>
  <c r="BG150"/>
  <c r="BF150"/>
  <c r="T150"/>
  <c r="T149"/>
  <c r="R150"/>
  <c r="R149"/>
  <c r="P150"/>
  <c r="P149"/>
  <c r="BK150"/>
  <c r="BK149"/>
  <c r="J149"/>
  <c r="J150"/>
  <c r="BE150"/>
  <c r="J65"/>
  <c r="BI143"/>
  <c r="BH143"/>
  <c r="BG143"/>
  <c r="BF143"/>
  <c r="T143"/>
  <c r="R143"/>
  <c r="P143"/>
  <c r="BK143"/>
  <c r="J143"/>
  <c r="BE143"/>
  <c r="BI137"/>
  <c r="BH137"/>
  <c r="BG137"/>
  <c r="BF137"/>
  <c r="T137"/>
  <c r="T136"/>
  <c r="R137"/>
  <c r="R136"/>
  <c r="P137"/>
  <c r="P136"/>
  <c r="BK137"/>
  <c r="BK136"/>
  <c r="J136"/>
  <c r="J137"/>
  <c r="BE137"/>
  <c r="J64"/>
  <c r="BI134"/>
  <c r="BH134"/>
  <c r="BG134"/>
  <c r="BF134"/>
  <c r="T134"/>
  <c r="R134"/>
  <c r="P134"/>
  <c r="BK134"/>
  <c r="J134"/>
  <c r="BE134"/>
  <c r="BI129"/>
  <c r="BH129"/>
  <c r="BG129"/>
  <c r="BF129"/>
  <c r="T129"/>
  <c r="T128"/>
  <c r="T127"/>
  <c r="R129"/>
  <c r="R128"/>
  <c r="R127"/>
  <c r="P129"/>
  <c r="P128"/>
  <c r="P127"/>
  <c r="BK129"/>
  <c r="BK128"/>
  <c r="J128"/>
  <c r="BK127"/>
  <c r="J127"/>
  <c r="J129"/>
  <c r="BE129"/>
  <c r="J63"/>
  <c r="J62"/>
  <c r="BI125"/>
  <c r="BH125"/>
  <c r="BG125"/>
  <c r="BF125"/>
  <c r="T125"/>
  <c r="T124"/>
  <c r="R125"/>
  <c r="R124"/>
  <c r="P125"/>
  <c r="P124"/>
  <c r="BK125"/>
  <c r="BK124"/>
  <c r="J124"/>
  <c r="J125"/>
  <c r="BE125"/>
  <c r="J61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T114"/>
  <c r="R115"/>
  <c r="R114"/>
  <c r="P115"/>
  <c r="P114"/>
  <c r="BK115"/>
  <c r="BK114"/>
  <c r="J114"/>
  <c r="J115"/>
  <c r="BE115"/>
  <c r="J60"/>
  <c r="BI108"/>
  <c r="BH108"/>
  <c r="BG108"/>
  <c r="BF108"/>
  <c r="T108"/>
  <c r="R108"/>
  <c r="P108"/>
  <c r="BK108"/>
  <c r="J108"/>
  <c r="BE108"/>
  <c r="BI102"/>
  <c r="BH102"/>
  <c r="BG102"/>
  <c r="BF102"/>
  <c r="T102"/>
  <c r="T101"/>
  <c r="R102"/>
  <c r="R101"/>
  <c r="P102"/>
  <c r="P101"/>
  <c r="BK102"/>
  <c r="BK101"/>
  <c r="J101"/>
  <c r="J102"/>
  <c r="BE102"/>
  <c r="J59"/>
  <c r="BI94"/>
  <c r="BH94"/>
  <c r="BG94"/>
  <c r="BF94"/>
  <c r="T94"/>
  <c r="R94"/>
  <c r="P94"/>
  <c r="BK94"/>
  <c r="J94"/>
  <c r="BE94"/>
  <c r="BI88"/>
  <c r="F34"/>
  <c i="1" r="BD52"/>
  <c i="2" r="BH88"/>
  <c r="F33"/>
  <c i="1" r="BC52"/>
  <c i="2" r="BG88"/>
  <c r="F32"/>
  <c i="1" r="BB52"/>
  <c i="2" r="BF88"/>
  <c r="J31"/>
  <c i="1" r="AW52"/>
  <c i="2" r="F31"/>
  <c i="1" r="BA52"/>
  <c i="2" r="T88"/>
  <c r="T87"/>
  <c r="T86"/>
  <c r="T85"/>
  <c r="R88"/>
  <c r="R87"/>
  <c r="R86"/>
  <c r="R85"/>
  <c r="P88"/>
  <c r="P87"/>
  <c r="P86"/>
  <c r="P85"/>
  <c i="1" r="AU52"/>
  <c i="2" r="BK88"/>
  <c r="BK87"/>
  <c r="J87"/>
  <c r="BK86"/>
  <c r="J86"/>
  <c r="BK85"/>
  <c r="J85"/>
  <c r="J56"/>
  <c r="J27"/>
  <c i="1" r="AG52"/>
  <c i="2" r="J88"/>
  <c r="BE88"/>
  <c r="J30"/>
  <c i="1" r="AV52"/>
  <c i="2" r="F30"/>
  <c i="1" r="AZ52"/>
  <c i="2" r="J58"/>
  <c r="J57"/>
  <c r="F79"/>
  <c r="E77"/>
  <c r="F49"/>
  <c r="E47"/>
  <c r="J36"/>
  <c r="J21"/>
  <c r="E21"/>
  <c r="J81"/>
  <c r="J51"/>
  <c r="J20"/>
  <c r="J18"/>
  <c r="E18"/>
  <c r="F82"/>
  <c r="F52"/>
  <c r="J17"/>
  <c r="J15"/>
  <c r="E15"/>
  <c r="F81"/>
  <c r="F51"/>
  <c r="J14"/>
  <c r="J12"/>
  <c r="J79"/>
  <c r="J49"/>
  <c r="E7"/>
  <c r="E7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<sst xmlns="http://schemas.openxmlformats.org/spreadsheetml/2006/main">
  <si>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</si>
  <si>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</si>
  <si>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</si>
  <si>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</si>
  <si>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</si>
  <si>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</si>
  <si>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</si>
  <si>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{d0d8a3cf-3f42-4327-b9a8-71e6af4e7157}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</si>
  <si>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</si>
  <si>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</si>
  <si>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</si>
  <si>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</si>
  <si>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</si>
  <si>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</si>
  <si>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</si>
  <si>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</si>
  <si>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</si>
  <si>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3361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</si>
  <si>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</si>
  <si>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</si>
  <si>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Obchodní akademie Plzeň</t>
  </si>
  <si>
    <t>KSO:</t>
  </si>
  <si>
    <t>CC-CZ:</t>
  </si>
  <si>
    <t>Místo:</t>
  </si>
  <si>
    <t xml:space="preserve"> </t>
  </si>
  <si>
    <t>Datum:</t>
  </si>
  <si>
    <t>3. 5. 2018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</si>
  <si>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</si>
  <si>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</si>
  <si>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</si>
  <si>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</si>
  <si>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</si>
  <si>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</si>
  <si>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</si>
  <si>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</si>
  <si>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</si>
  <si>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</si>
  <si>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</si>
  <si>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</si>
  <si>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</si>
  <si>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</si>
  <si>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</si>
  <si>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</si>
  <si>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</si>
  <si>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</si>
  <si>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</si>
  <si>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</si>
  <si>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</si>
  <si>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</si>
  <si>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</si>
  <si>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</si>
  <si>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</si>
  <si>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</si>
  <si>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</si>
  <si>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</si>
  <si>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</si>
  <si>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</si>
  <si>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</si>
  <si>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</si>
  <si>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</si>
  <si>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</si>
  <si>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</si>
  <si>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</si>
  <si>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</si>
  <si>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</si>
  <si>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</si>
  <si>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</si>
  <si>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</si>
  <si>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</si>
  <si>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</si>
  <si>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</si>
  <si>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</si>
  <si>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</si>
  <si>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</si>
  <si>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</si>
  <si>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učeben pro rekonstrukci elektroinstalace</t>
  </si>
  <si>
    <t>STA</t>
  </si>
  <si>
    <t>1</t>
  </si>
  <si>
    <t>{34d890ea-2c74-4fc3-81bb-ec0f6d332fb3}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</si>
  <si>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</si>
  <si>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</si>
  <si>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</si>
  <si>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</si>
  <si>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</si>
  <si>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</si>
  <si>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</si>
  <si>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</si>
  <si>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úpravy učeben pro rekonstrukci elektroinstalace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</si>
  <si>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</si>
  <si>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</si>
  <si>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</si>
  <si>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</si>
  <si>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</si>
  <si>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</si>
  <si>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</si>
  <si>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</si>
  <si>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</si>
  <si>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</si>
  <si>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</si>
  <si>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</si>
  <si>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</si>
  <si>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</si>
  <si>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</si>
  <si>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</si>
  <si>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</si>
  <si>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</si>
  <si>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</si>
  <si>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</si>
  <si>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</si>
  <si>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</si>
  <si>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</si>
  <si>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</si>
  <si>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</si>
  <si>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</si>
  <si>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</si>
  <si>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</si>
  <si>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</si>
  <si>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</si>
  <si>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</si>
  <si>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</si>
  <si>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</si>
  <si>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</si>
  <si>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612131121</t>
  </si>
  <si>
    <t>Penetrační disperzní nátěr vnitřních stěn nanášený ručně</t>
  </si>
  <si>
    <t>m2</t>
  </si>
  <si>
    <t>CS ÚRS 2018 01</t>
  </si>
  <si>
    <t>4</t>
  </si>
  <si>
    <t>-302542949</t>
  </si>
  <si>
    <t>PP</t>
  </si>
  <si>
    <t xml:space="preserve">Podkladní a spojovací vrstva vnitřních omítaných ploch  penetrace akrylát-silikonová nanášená ručně stěn</t>
  </si>
  <si>
    <t>VV</t>
  </si>
  <si>
    <t>"učebna č.301"101</t>
  </si>
  <si>
    <t>"učebna č.309"96</t>
  </si>
  <si>
    <t>"učebna č.310"120</t>
  </si>
  <si>
    <t>Součet</t>
  </si>
  <si>
    <t>612311131</t>
  </si>
  <si>
    <t>Potažení vnitřních stěn vápenným štukem tloušťky do 3 mm</t>
  </si>
  <si>
    <t>367665962</t>
  </si>
  <si>
    <t>Potažení vnitřních ploch štukem tloušťky do 3 mm svislých konstrukcí stěn</t>
  </si>
  <si>
    <t>317*2 'Přepočtené koeficientem množství</t>
  </si>
  <si>
    <t>9</t>
  </si>
  <si>
    <t>Ostatní konstrukce a práce, bourání</t>
  </si>
  <si>
    <t>3</t>
  </si>
  <si>
    <t>949101111</t>
  </si>
  <si>
    <t>Lešení pomocné pro objekty pozemních staveb s lešeňovou podlahou v do 1,9 m zatížení do 150 kg/m2</t>
  </si>
  <si>
    <t>-821959760</t>
  </si>
  <si>
    <t xml:space="preserve">Lešení pomocné pracovní pro objekty pozemních staveb  pro zatížení do 150 kg/m2, o výšce lešeňové podlahy do 1,9 m</t>
  </si>
  <si>
    <t>"učebna č.301"48,6</t>
  </si>
  <si>
    <t>"učebna č.309"43</t>
  </si>
  <si>
    <t>"učebna č.310"69,5</t>
  </si>
  <si>
    <t>952901111</t>
  </si>
  <si>
    <t>Vyčištění budov bytové a občanské výstavby při výšce podlaží do 4 m</t>
  </si>
  <si>
    <t>543229978</t>
  </si>
  <si>
    <t xml:space="preserve">Vyčištění budov nebo objektů před předáním do užívání  budov bytové nebo občanské výstavby, světlé výšky podlaží do 4 m</t>
  </si>
  <si>
    <t>997</t>
  </si>
  <si>
    <t>Přesun sutě</t>
  </si>
  <si>
    <t>5</t>
  </si>
  <si>
    <t>997013212</t>
  </si>
  <si>
    <t>Vnitrostaveništní doprava suti a vybouraných hmot pro budovy v do 9 m ručně</t>
  </si>
  <si>
    <t>t</t>
  </si>
  <si>
    <t>-252741872</t>
  </si>
  <si>
    <t xml:space="preserve">Vnitrostaveništní doprava suti a vybouraných hmot  vodorovně do 50 m svisle ručně (nošením po schodech) pro budovy a haly výšky přes 6 do 9 m</t>
  </si>
  <si>
    <t>997013501</t>
  </si>
  <si>
    <t>Odvoz suti a vybouraných hmot na skládku nebo meziskládku do 1 km se složením</t>
  </si>
  <si>
    <t>174343823</t>
  </si>
  <si>
    <t xml:space="preserve">Odvoz suti a vybouraných hmot na skládku nebo meziskládku  se složením, na vzdálenost do 1 km</t>
  </si>
  <si>
    <t>7</t>
  </si>
  <si>
    <t>997013509</t>
  </si>
  <si>
    <t>Příplatek k odvozu suti a vybouraných hmot na skládku ZKD 1 km přes 1 km</t>
  </si>
  <si>
    <t>-281995885</t>
  </si>
  <si>
    <t xml:space="preserve">Odvoz suti a vybouraných hmot na skládku nebo meziskládku  se složením, na vzdálenost Příplatek k ceně za každý další i započatý 1 km přes 1 km</t>
  </si>
  <si>
    <t>11,883*14 'Přepočtené koeficientem množství</t>
  </si>
  <si>
    <t>8</t>
  </si>
  <si>
    <t>997013831</t>
  </si>
  <si>
    <t>Poplatek za uložení na skládce (skládkovné) stavebního odpadu směsného kód odpadu 170 904</t>
  </si>
  <si>
    <t>-1087579728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</si>
  <si>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</si>
  <si>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</si>
  <si>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</si>
  <si>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998018002</t>
  </si>
  <si>
    <t>Přesun hmot ruční pro budovy v do 12 m</t>
  </si>
  <si>
    <t>868957303</t>
  </si>
  <si>
    <t xml:space="preserve">Přesun hmot pro budovy občanské výstavby, bydlení, výrobu a služby  ruční - bez užití mechanizace vodorovná dopravní vzdálenost do 100 m pro budovy s jakoukoliv nosnou konstrukcí výšky přes 6 do 12 m</t>
  </si>
  <si>
    <t>PSV</t>
  </si>
  <si>
    <t>Práce a dodávky PSV</t>
  </si>
  <si>
    <t>763</t>
  </si>
  <si>
    <t>Konstrukce suché výstavby</t>
  </si>
  <si>
    <t>10</t>
  </si>
  <si>
    <t>7634310011R</t>
  </si>
  <si>
    <t>Montáž a dodávka kazetového podhledu</t>
  </si>
  <si>
    <t>16</t>
  </si>
  <si>
    <t>-59734348</t>
  </si>
  <si>
    <t>11</t>
  </si>
  <si>
    <t>998763101</t>
  </si>
  <si>
    <t>Přesun hmot tonážní pro dřevostavby v objektech v do 12 m</t>
  </si>
  <si>
    <t>-948622952</t>
  </si>
  <si>
    <t xml:space="preserve">Přesun hmot pro dřevostavby  stanovený z hmotnosti přesunovaného materiálu vodorovná dopravní vzdálenost do 50 m v objektech výšky přes 6 do 12 m</t>
  </si>
  <si>
    <t>766</t>
  </si>
  <si>
    <t>Konstrukce truhlářské</t>
  </si>
  <si>
    <t>12</t>
  </si>
  <si>
    <t>7664118121R</t>
  </si>
  <si>
    <t xml:space="preserve">Demontáž obložení stěn </t>
  </si>
  <si>
    <t>355180756</t>
  </si>
  <si>
    <t>13</t>
  </si>
  <si>
    <t>7664218111R</t>
  </si>
  <si>
    <t xml:space="preserve">Demontáž  obložení podhledů </t>
  </si>
  <si>
    <t>-519451232</t>
  </si>
  <si>
    <t>784</t>
  </si>
  <si>
    <t>Dokončovací práce - malby a tapety</t>
  </si>
  <si>
    <t>14</t>
  </si>
  <si>
    <t>784121003</t>
  </si>
  <si>
    <t>Oškrabání malby v mísnostech výšky do 5,00 m</t>
  </si>
  <si>
    <t>-1387400012</t>
  </si>
  <si>
    <t>Oškrabání malby v místnostech výšky přes 3,80 do 5,00 m</t>
  </si>
  <si>
    <t>784181101</t>
  </si>
  <si>
    <t>Základní akrylátová jednonásobná penetrace podkladu v místnostech výšky do 3,80m</t>
  </si>
  <si>
    <t>14843779</t>
  </si>
  <si>
    <t>Penetrace podkladu jednonásobná základní akrylátová v místnostech výšky do 3,80 m</t>
  </si>
  <si>
    <t>784221101</t>
  </si>
  <si>
    <t xml:space="preserve">Dvojnásobné bílé malby  ze směsí za sucha dobře otěruvzdorných v místnostech do 3,80 m</t>
  </si>
  <si>
    <t>-2040206913</t>
  </si>
  <si>
    <t>Malby z malířských směsí otěruvzdorných za sucha dvojnásobné, bílé za sucha otěruvzdorné dobře v místnostech výšky do 3,80 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</si>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</sst>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0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19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 s="22" t="s">
        <v>8</v>
      </c>
      <c r="BS2" s="23" t="s">
        <v>9</v>
      </c>
      <c r="BT2" s="23" t="s">
        <v>10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ht="36.96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ht="14.4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" t="s">
        <v>17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18</v>
      </c>
      <c r="BS5" s="23" t="s">
        <v>9</v>
      </c>
    </row>
    <row r="6" ht="36.96" customHeight="1">
      <c r="B6" s="27"/>
      <c r="C6" s="28"/>
      <c r="D6" s="36" t="s">
        <v>19</v>
      </c>
      <c r="E6" s="28"/>
      <c r="F6" s="28"/>
      <c r="G6" s="28"/>
      <c r="H6" s="28"/>
      <c r="I6" s="28"/>
      <c r="J6" s="28"/>
      <c r="K6" s="37" t="s">
        <v>20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9</v>
      </c>
    </row>
    <row r="7" ht="14.4" customHeight="1">
      <c r="B7" s="27"/>
      <c r="C7" s="28"/>
      <c r="D7" s="39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5</v>
      </c>
      <c r="AO7" s="28"/>
      <c r="AP7" s="28"/>
      <c r="AQ7" s="30"/>
      <c r="BE7" s="38"/>
      <c r="BS7" s="23" t="s">
        <v>9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9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9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5</v>
      </c>
      <c r="AO10" s="28"/>
      <c r="AP10" s="28"/>
      <c r="AQ10" s="30"/>
      <c r="BE10" s="38"/>
      <c r="BS10" s="23" t="s">
        <v>9</v>
      </c>
    </row>
    <row r="11" ht="18.48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29</v>
      </c>
      <c r="AL11" s="28"/>
      <c r="AM11" s="28"/>
      <c r="AN11" s="34" t="s">
        <v>5</v>
      </c>
      <c r="AO11" s="28"/>
      <c r="AP11" s="28"/>
      <c r="AQ11" s="30"/>
      <c r="BE11" s="38"/>
      <c r="BS11" s="23" t="s">
        <v>9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9</v>
      </c>
    </row>
    <row r="13" ht="14.4" customHeight="1">
      <c r="B13" s="27"/>
      <c r="C13" s="28"/>
      <c r="D13" s="39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31</v>
      </c>
      <c r="AO13" s="28"/>
      <c r="AP13" s="28"/>
      <c r="AQ13" s="30"/>
      <c r="BE13" s="38"/>
      <c r="BS13" s="23" t="s">
        <v>9</v>
      </c>
    </row>
    <row r="14">
      <c r="B14" s="27"/>
      <c r="C14" s="28"/>
      <c r="D14" s="28"/>
      <c r="E14" s="41" t="s">
        <v>31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29</v>
      </c>
      <c r="AL14" s="28"/>
      <c r="AM14" s="28"/>
      <c r="AN14" s="41" t="s">
        <v>31</v>
      </c>
      <c r="AO14" s="28"/>
      <c r="AP14" s="28"/>
      <c r="AQ14" s="30"/>
      <c r="BE14" s="38"/>
      <c r="BS14" s="23" t="s">
        <v>9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5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24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29</v>
      </c>
      <c r="AL17" s="28"/>
      <c r="AM17" s="28"/>
      <c r="AN17" s="34" t="s">
        <v>5</v>
      </c>
      <c r="AO17" s="28"/>
      <c r="AP17" s="28"/>
      <c r="AQ17" s="30"/>
      <c r="BE17" s="38"/>
      <c r="BS17" s="23" t="s">
        <v>33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9</v>
      </c>
    </row>
    <row r="19" ht="14.4" customHeight="1">
      <c r="B19" s="27"/>
      <c r="C19" s="28"/>
      <c r="D19" s="39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9</v>
      </c>
    </row>
    <row r="20" ht="16.5" customHeight="1">
      <c r="B20" s="27"/>
      <c r="C20" s="28"/>
      <c r="D20" s="28"/>
      <c r="E20" s="43" t="s">
        <v>5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35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36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37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38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39</v>
      </c>
      <c r="E26" s="53"/>
      <c r="F26" s="54" t="s">
        <v>40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41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42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43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44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45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46</v>
      </c>
      <c r="U32" s="60"/>
      <c r="V32" s="60"/>
      <c r="W32" s="60"/>
      <c r="X32" s="62" t="s">
        <v>47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45"/>
    </row>
    <row r="39" s="1" customFormat="1" ht="36.96" customHeight="1">
      <c r="B39" s="45"/>
      <c r="C39" s="71" t="s">
        <v>48</v>
      </c>
      <c r="AR39" s="45"/>
    </row>
    <row r="40" s="1" customFormat="1" ht="6.96" customHeight="1">
      <c r="B40" s="45"/>
      <c r="AR40" s="45"/>
    </row>
    <row r="41" s="3" customFormat="1" ht="14.4" customHeight="1">
      <c r="B41" s="72"/>
      <c r="C41" s="73" t="s">
        <v>16</v>
      </c>
      <c r="L41" s="3" t="str">
        <f>K5</f>
        <v>3361</v>
      </c>
      <c r="AR41" s="72"/>
    </row>
    <row r="42" s="4" customFormat="1" ht="36.96" customHeight="1">
      <c r="B42" s="74"/>
      <c r="C42" s="75" t="s">
        <v>19</v>
      </c>
      <c r="L42" s="76" t="str">
        <f>K6</f>
        <v>Obchodní akademie Plzeň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4"/>
    </row>
    <row r="43" s="1" customFormat="1" ht="6.96" customHeight="1">
      <c r="B43" s="45"/>
      <c r="AR43" s="45"/>
    </row>
    <row r="44" s="1" customFormat="1">
      <c r="B44" s="45"/>
      <c r="C44" s="73" t="s">
        <v>23</v>
      </c>
      <c r="L44" s="77" t="str">
        <f>IF(K8="","",K8)</f>
        <v xml:space="preserve"> </v>
      </c>
      <c r="AI44" s="73" t="s">
        <v>25</v>
      </c>
      <c r="AM44" s="78" t="str">
        <f>IF(AN8= "","",AN8)</f>
        <v>3. 5. 2018</v>
      </c>
      <c r="AN44" s="78"/>
      <c r="AR44" s="45"/>
    </row>
    <row r="45" s="1" customFormat="1" ht="6.96" customHeight="1">
      <c r="B45" s="45"/>
      <c r="AR45" s="45"/>
    </row>
    <row r="46" s="1" customFormat="1">
      <c r="B46" s="45"/>
      <c r="C46" s="73" t="s">
        <v>27</v>
      </c>
      <c r="L46" s="3" t="str">
        <f>IF(E11= "","",E11)</f>
        <v xml:space="preserve"> </v>
      </c>
      <c r="AI46" s="73" t="s">
        <v>32</v>
      </c>
      <c r="AM46" s="3" t="str">
        <f>IF(E17="","",E17)</f>
        <v xml:space="preserve"> </v>
      </c>
      <c r="AN46" s="3"/>
      <c r="AO46" s="3"/>
      <c r="AP46" s="3"/>
      <c r="AR46" s="45"/>
      <c r="AS46" s="79" t="s">
        <v>49</v>
      </c>
      <c r="AT46" s="80"/>
      <c r="AU46" s="81"/>
      <c r="AV46" s="81"/>
      <c r="AW46" s="81"/>
      <c r="AX46" s="81"/>
      <c r="AY46" s="81"/>
      <c r="AZ46" s="81"/>
      <c r="BA46" s="81"/>
      <c r="BB46" s="81"/>
      <c r="BC46" s="81"/>
      <c r="BD46" s="82"/>
    </row>
    <row r="47" s="1" customFormat="1">
      <c r="B47" s="45"/>
      <c r="C47" s="73" t="s">
        <v>30</v>
      </c>
      <c r="L47" s="3" t="str">
        <f>IF(E14= "Vyplň údaj","",E14)</f>
        <v/>
      </c>
      <c r="AR47" s="45"/>
      <c r="AS47" s="83"/>
      <c r="AT47" s="54"/>
      <c r="AU47" s="46"/>
      <c r="AV47" s="46"/>
      <c r="AW47" s="46"/>
      <c r="AX47" s="46"/>
      <c r="AY47" s="46"/>
      <c r="AZ47" s="46"/>
      <c r="BA47" s="46"/>
      <c r="BB47" s="46"/>
      <c r="BC47" s="46"/>
      <c r="BD47" s="84"/>
    </row>
    <row r="48" s="1" customFormat="1" ht="10.8" customHeight="1">
      <c r="B48" s="45"/>
      <c r="AR48" s="45"/>
      <c r="AS48" s="8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84"/>
    </row>
    <row r="49" s="1" customFormat="1" ht="29.28" customHeight="1">
      <c r="B49" s="45"/>
      <c r="C49" s="85" t="s">
        <v>50</v>
      </c>
      <c r="D49" s="86"/>
      <c r="E49" s="86"/>
      <c r="F49" s="86"/>
      <c r="G49" s="86"/>
      <c r="H49" s="87"/>
      <c r="I49" s="88" t="s">
        <v>51</v>
      </c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9" t="s">
        <v>52</v>
      </c>
      <c r="AH49" s="86"/>
      <c r="AI49" s="86"/>
      <c r="AJ49" s="86"/>
      <c r="AK49" s="86"/>
      <c r="AL49" s="86"/>
      <c r="AM49" s="86"/>
      <c r="AN49" s="88" t="s">
        <v>53</v>
      </c>
      <c r="AO49" s="86"/>
      <c r="AP49" s="86"/>
      <c r="AQ49" s="90" t="s">
        <v>54</v>
      </c>
      <c r="AR49" s="45"/>
      <c r="AS49" s="91" t="s">
        <v>55</v>
      </c>
      <c r="AT49" s="92" t="s">
        <v>56</v>
      </c>
      <c r="AU49" s="92" t="s">
        <v>57</v>
      </c>
      <c r="AV49" s="92" t="s">
        <v>58</v>
      </c>
      <c r="AW49" s="92" t="s">
        <v>59</v>
      </c>
      <c r="AX49" s="92" t="s">
        <v>60</v>
      </c>
      <c r="AY49" s="92" t="s">
        <v>61</v>
      </c>
      <c r="AZ49" s="92" t="s">
        <v>62</v>
      </c>
      <c r="BA49" s="92" t="s">
        <v>63</v>
      </c>
      <c r="BB49" s="92" t="s">
        <v>64</v>
      </c>
      <c r="BC49" s="92" t="s">
        <v>65</v>
      </c>
      <c r="BD49" s="93" t="s">
        <v>66</v>
      </c>
    </row>
    <row r="50" s="1" customFormat="1" ht="10.8" customHeight="1">
      <c r="B50" s="45"/>
      <c r="AR50" s="45"/>
      <c r="AS50" s="94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="4" customFormat="1" ht="32.4" customHeight="1">
      <c r="B51" s="74"/>
      <c r="C51" s="95" t="s">
        <v>67</v>
      </c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7">
        <f>ROUND(AG52,2)</f>
        <v>0</v>
      </c>
      <c r="AH51" s="97"/>
      <c r="AI51" s="97"/>
      <c r="AJ51" s="97"/>
      <c r="AK51" s="97"/>
      <c r="AL51" s="97"/>
      <c r="AM51" s="97"/>
      <c r="AN51" s="98">
        <f>SUM(AG51,AT51)</f>
        <v>0</v>
      </c>
      <c r="AO51" s="98"/>
      <c r="AP51" s="98"/>
      <c r="AQ51" s="99" t="s">
        <v>5</v>
      </c>
      <c r="AR51" s="74"/>
      <c r="AS51" s="100">
        <f>ROUND(AS52,2)</f>
        <v>0</v>
      </c>
      <c r="AT51" s="101">
        <f>ROUND(SUM(AV51:AW51),2)</f>
        <v>0</v>
      </c>
      <c r="AU51" s="102">
        <f>ROUND(AU52,5)</f>
        <v>0</v>
      </c>
      <c r="AV51" s="101">
        <f>ROUND(AZ51*L26,2)</f>
        <v>0</v>
      </c>
      <c r="AW51" s="101">
        <f>ROUND(BA51*L27,2)</f>
        <v>0</v>
      </c>
      <c r="AX51" s="101">
        <f>ROUND(BB51*L26,2)</f>
        <v>0</v>
      </c>
      <c r="AY51" s="101">
        <f>ROUND(BC51*L27,2)</f>
        <v>0</v>
      </c>
      <c r="AZ51" s="101">
        <f>ROUND(AZ52,2)</f>
        <v>0</v>
      </c>
      <c r="BA51" s="101">
        <f>ROUND(BA52,2)</f>
        <v>0</v>
      </c>
      <c r="BB51" s="101">
        <f>ROUND(BB52,2)</f>
        <v>0</v>
      </c>
      <c r="BC51" s="101">
        <f>ROUND(BC52,2)</f>
        <v>0</v>
      </c>
      <c r="BD51" s="103">
        <f>ROUND(BD52,2)</f>
        <v>0</v>
      </c>
      <c r="BS51" s="75" t="s">
        <v>68</v>
      </c>
      <c r="BT51" s="75" t="s">
        <v>69</v>
      </c>
      <c r="BU51" s="104" t="s">
        <v>70</v>
      </c>
      <c r="BV51" s="75" t="s">
        <v>71</v>
      </c>
      <c r="BW51" s="75" t="s">
        <v>7</v>
      </c>
      <c r="BX51" s="75" t="s">
        <v>72</v>
      </c>
      <c r="CL51" s="75" t="s">
        <v>5</v>
      </c>
    </row>
    <row r="52" s="5" customFormat="1" ht="31.5" customHeight="1">
      <c r="A52" s="105" t="s">
        <v>73</v>
      </c>
      <c r="B52" s="106"/>
      <c r="C52" s="107"/>
      <c r="D52" s="108" t="s">
        <v>74</v>
      </c>
      <c r="E52" s="108"/>
      <c r="F52" s="108"/>
      <c r="G52" s="108"/>
      <c r="H52" s="108"/>
      <c r="I52" s="109"/>
      <c r="J52" s="108" t="s">
        <v>75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10">
        <f>'01 - Stavební úpravy učeb...'!J27</f>
        <v>0</v>
      </c>
      <c r="AH52" s="109"/>
      <c r="AI52" s="109"/>
      <c r="AJ52" s="109"/>
      <c r="AK52" s="109"/>
      <c r="AL52" s="109"/>
      <c r="AM52" s="109"/>
      <c r="AN52" s="110">
        <f>SUM(AG52,AT52)</f>
        <v>0</v>
      </c>
      <c r="AO52" s="109"/>
      <c r="AP52" s="109"/>
      <c r="AQ52" s="111" t="s">
        <v>76</v>
      </c>
      <c r="AR52" s="106"/>
      <c r="AS52" s="112">
        <v>0</v>
      </c>
      <c r="AT52" s="113">
        <f>ROUND(SUM(AV52:AW52),2)</f>
        <v>0</v>
      </c>
      <c r="AU52" s="114">
        <f>'01 - Stavební úpravy učeb...'!P85</f>
        <v>0</v>
      </c>
      <c r="AV52" s="113">
        <f>'01 - Stavební úpravy učeb...'!J30</f>
        <v>0</v>
      </c>
      <c r="AW52" s="113">
        <f>'01 - Stavební úpravy učeb...'!J31</f>
        <v>0</v>
      </c>
      <c r="AX52" s="113">
        <f>'01 - Stavební úpravy učeb...'!J32</f>
        <v>0</v>
      </c>
      <c r="AY52" s="113">
        <f>'01 - Stavební úpravy učeb...'!J33</f>
        <v>0</v>
      </c>
      <c r="AZ52" s="113">
        <f>'01 - Stavební úpravy učeb...'!F30</f>
        <v>0</v>
      </c>
      <c r="BA52" s="113">
        <f>'01 - Stavební úpravy učeb...'!F31</f>
        <v>0</v>
      </c>
      <c r="BB52" s="113">
        <f>'01 - Stavební úpravy učeb...'!F32</f>
        <v>0</v>
      </c>
      <c r="BC52" s="113">
        <f>'01 - Stavební úpravy učeb...'!F33</f>
        <v>0</v>
      </c>
      <c r="BD52" s="115">
        <f>'01 - Stavební úpravy učeb...'!F34</f>
        <v>0</v>
      </c>
      <c r="BT52" s="116" t="s">
        <v>77</v>
      </c>
      <c r="BV52" s="116" t="s">
        <v>71</v>
      </c>
      <c r="BW52" s="116" t="s">
        <v>78</v>
      </c>
      <c r="BX52" s="116" t="s">
        <v>7</v>
      </c>
      <c r="CL52" s="116" t="s">
        <v>5</v>
      </c>
      <c r="CM52" s="116" t="s">
        <v>79</v>
      </c>
    </row>
    <row r="53" s="1" customFormat="1" ht="30" customHeight="1">
      <c r="B53" s="45"/>
      <c r="AR53" s="45"/>
    </row>
    <row r="54" s="1" customFormat="1" ht="6.96" customHeight="1">
      <c r="B54" s="66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45"/>
    </row>
  </sheetData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Stavební úpravy učeb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1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18"/>
      <c r="C1" s="118"/>
      <c r="D1" s="119" t="s">
        <v>1</v>
      </c>
      <c r="E1" s="118"/>
      <c r="F1" s="120" t="s">
        <v>80</v>
      </c>
      <c r="G1" s="120" t="s">
        <v>81</v>
      </c>
      <c r="H1" s="120"/>
      <c r="I1" s="121"/>
      <c r="J1" s="120" t="s">
        <v>82</v>
      </c>
      <c r="K1" s="119" t="s">
        <v>83</v>
      </c>
      <c r="L1" s="120" t="s">
        <v>84</v>
      </c>
      <c r="M1" s="120"/>
      <c r="N1" s="120"/>
      <c r="O1" s="120"/>
      <c r="P1" s="120"/>
      <c r="Q1" s="120"/>
      <c r="R1" s="120"/>
      <c r="S1" s="120"/>
      <c r="T1" s="12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 s="22" t="s">
        <v>8</v>
      </c>
      <c r="AT2" s="23" t="s">
        <v>78</v>
      </c>
    </row>
    <row r="3" ht="6.96" customHeight="1">
      <c r="B3" s="24"/>
      <c r="C3" s="25"/>
      <c r="D3" s="25"/>
      <c r="E3" s="25"/>
      <c r="F3" s="25"/>
      <c r="G3" s="25"/>
      <c r="H3" s="25"/>
      <c r="I3" s="122"/>
      <c r="J3" s="25"/>
      <c r="K3" s="26"/>
      <c r="AT3" s="23" t="s">
        <v>79</v>
      </c>
    </row>
    <row r="4" ht="36.96" customHeight="1">
      <c r="B4" s="27"/>
      <c r="C4" s="28"/>
      <c r="D4" s="29" t="s">
        <v>85</v>
      </c>
      <c r="E4" s="28"/>
      <c r="F4" s="28"/>
      <c r="G4" s="28"/>
      <c r="H4" s="28"/>
      <c r="I4" s="123"/>
      <c r="J4" s="28"/>
      <c r="K4" s="30"/>
      <c r="M4" s="31" t="s">
        <v>13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23"/>
      <c r="J5" s="28"/>
      <c r="K5" s="30"/>
    </row>
    <row r="6">
      <c r="B6" s="27"/>
      <c r="C6" s="28"/>
      <c r="D6" s="39" t="s">
        <v>19</v>
      </c>
      <c r="E6" s="28"/>
      <c r="F6" s="28"/>
      <c r="G6" s="28"/>
      <c r="H6" s="28"/>
      <c r="I6" s="123"/>
      <c r="J6" s="28"/>
      <c r="K6" s="30"/>
    </row>
    <row r="7" ht="16.5" customHeight="1">
      <c r="B7" s="27"/>
      <c r="C7" s="28"/>
      <c r="D7" s="28"/>
      <c r="E7" s="124" t="str">
        <f>'Rekapitulace stavby'!K6</f>
        <v>Obchodní akademie Plzeň</v>
      </c>
      <c r="F7" s="39"/>
      <c r="G7" s="39"/>
      <c r="H7" s="39"/>
      <c r="I7" s="123"/>
      <c r="J7" s="28"/>
      <c r="K7" s="30"/>
    </row>
    <row r="8" s="1" customFormat="1">
      <c r="B8" s="45"/>
      <c r="C8" s="46"/>
      <c r="D8" s="39" t="s">
        <v>86</v>
      </c>
      <c r="E8" s="46"/>
      <c r="F8" s="46"/>
      <c r="G8" s="46"/>
      <c r="H8" s="46"/>
      <c r="I8" s="125"/>
      <c r="J8" s="46"/>
      <c r="K8" s="50"/>
    </row>
    <row r="9" s="1" customFormat="1" ht="36.96" customHeight="1">
      <c r="B9" s="45"/>
      <c r="C9" s="46"/>
      <c r="D9" s="46"/>
      <c r="E9" s="126" t="s">
        <v>87</v>
      </c>
      <c r="F9" s="46"/>
      <c r="G9" s="46"/>
      <c r="H9" s="46"/>
      <c r="I9" s="125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25"/>
      <c r="J10" s="46"/>
      <c r="K10" s="50"/>
    </row>
    <row r="11" s="1" customFormat="1" ht="14.4" customHeight="1">
      <c r="B11" s="45"/>
      <c r="C11" s="46"/>
      <c r="D11" s="39" t="s">
        <v>21</v>
      </c>
      <c r="E11" s="46"/>
      <c r="F11" s="34" t="s">
        <v>5</v>
      </c>
      <c r="G11" s="46"/>
      <c r="H11" s="46"/>
      <c r="I11" s="127" t="s">
        <v>22</v>
      </c>
      <c r="J11" s="34" t="s">
        <v>5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27" t="s">
        <v>25</v>
      </c>
      <c r="J12" s="128" t="str">
        <f>'Rekapitulace stavby'!AN8</f>
        <v>3. 5. 2018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25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27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27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25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27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27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25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27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27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25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25"/>
      <c r="J23" s="46"/>
      <c r="K23" s="50"/>
    </row>
    <row r="24" s="6" customFormat="1" ht="16.5" customHeight="1">
      <c r="B24" s="129"/>
      <c r="C24" s="130"/>
      <c r="D24" s="130"/>
      <c r="E24" s="43" t="s">
        <v>5</v>
      </c>
      <c r="F24" s="43"/>
      <c r="G24" s="43"/>
      <c r="H24" s="43"/>
      <c r="I24" s="131"/>
      <c r="J24" s="130"/>
      <c r="K24" s="132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25"/>
      <c r="J25" s="46"/>
      <c r="K25" s="50"/>
    </row>
    <row r="26" s="1" customFormat="1" ht="6.96" customHeight="1">
      <c r="B26" s="45"/>
      <c r="C26" s="46"/>
      <c r="D26" s="81"/>
      <c r="E26" s="81"/>
      <c r="F26" s="81"/>
      <c r="G26" s="81"/>
      <c r="H26" s="81"/>
      <c r="I26" s="133"/>
      <c r="J26" s="81"/>
      <c r="K26" s="134"/>
    </row>
    <row r="27" s="1" customFormat="1" ht="25.44" customHeight="1">
      <c r="B27" s="45"/>
      <c r="C27" s="46"/>
      <c r="D27" s="135" t="s">
        <v>35</v>
      </c>
      <c r="E27" s="46"/>
      <c r="F27" s="46"/>
      <c r="G27" s="46"/>
      <c r="H27" s="46"/>
      <c r="I27" s="125"/>
      <c r="J27" s="136">
        <f>ROUND(J85,2)</f>
        <v>0</v>
      </c>
      <c r="K27" s="50"/>
    </row>
    <row r="28" s="1" customFormat="1" ht="6.96" customHeight="1">
      <c r="B28" s="45"/>
      <c r="C28" s="46"/>
      <c r="D28" s="81"/>
      <c r="E28" s="81"/>
      <c r="F28" s="81"/>
      <c r="G28" s="81"/>
      <c r="H28" s="81"/>
      <c r="I28" s="133"/>
      <c r="J28" s="81"/>
      <c r="K28" s="134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37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38">
        <f>ROUND(SUM(BE85:BE167), 2)</f>
        <v>0</v>
      </c>
      <c r="G30" s="46"/>
      <c r="H30" s="46"/>
      <c r="I30" s="139">
        <v>0.20999999999999999</v>
      </c>
      <c r="J30" s="138">
        <f>ROUND(ROUND((SUM(BE85:BE167)),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38">
        <f>ROUND(SUM(BF85:BF167), 2)</f>
        <v>0</v>
      </c>
      <c r="G31" s="46"/>
      <c r="H31" s="46"/>
      <c r="I31" s="139">
        <v>0.14999999999999999</v>
      </c>
      <c r="J31" s="138">
        <f>ROUND(ROUND((SUM(BF85:BF167)),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38">
        <f>ROUND(SUM(BG85:BG167), 2)</f>
        <v>0</v>
      </c>
      <c r="G32" s="46"/>
      <c r="H32" s="46"/>
      <c r="I32" s="139">
        <v>0.20999999999999999</v>
      </c>
      <c r="J32" s="138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38">
        <f>ROUND(SUM(BH85:BH167), 2)</f>
        <v>0</v>
      </c>
      <c r="G33" s="46"/>
      <c r="H33" s="46"/>
      <c r="I33" s="139">
        <v>0.14999999999999999</v>
      </c>
      <c r="J33" s="138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38">
        <f>ROUND(SUM(BI85:BI167), 2)</f>
        <v>0</v>
      </c>
      <c r="G34" s="46"/>
      <c r="H34" s="46"/>
      <c r="I34" s="139">
        <v>0</v>
      </c>
      <c r="J34" s="138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25"/>
      <c r="J35" s="46"/>
      <c r="K35" s="50"/>
    </row>
    <row r="36" s="1" customFormat="1" ht="25.44" customHeight="1">
      <c r="B36" s="45"/>
      <c r="C36" s="140"/>
      <c r="D36" s="141" t="s">
        <v>45</v>
      </c>
      <c r="E36" s="87"/>
      <c r="F36" s="87"/>
      <c r="G36" s="142" t="s">
        <v>46</v>
      </c>
      <c r="H36" s="143" t="s">
        <v>47</v>
      </c>
      <c r="I36" s="144"/>
      <c r="J36" s="145">
        <f>SUM(J27:J34)</f>
        <v>0</v>
      </c>
      <c r="K36" s="146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47"/>
      <c r="J37" s="67"/>
      <c r="K37" s="68"/>
    </row>
    <row r="41" s="1" customFormat="1" ht="6.96" customHeight="1">
      <c r="B41" s="69"/>
      <c r="C41" s="70"/>
      <c r="D41" s="70"/>
      <c r="E41" s="70"/>
      <c r="F41" s="70"/>
      <c r="G41" s="70"/>
      <c r="H41" s="70"/>
      <c r="I41" s="148"/>
      <c r="J41" s="70"/>
      <c r="K41" s="149"/>
    </row>
    <row r="42" s="1" customFormat="1" ht="36.96" customHeight="1">
      <c r="B42" s="45"/>
      <c r="C42" s="29" t="s">
        <v>88</v>
      </c>
      <c r="D42" s="46"/>
      <c r="E42" s="46"/>
      <c r="F42" s="46"/>
      <c r="G42" s="46"/>
      <c r="H42" s="46"/>
      <c r="I42" s="125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25"/>
      <c r="J43" s="46"/>
      <c r="K43" s="50"/>
    </row>
    <row r="44" s="1" customFormat="1" ht="14.4" customHeight="1">
      <c r="B44" s="45"/>
      <c r="C44" s="39" t="s">
        <v>19</v>
      </c>
      <c r="D44" s="46"/>
      <c r="E44" s="46"/>
      <c r="F44" s="46"/>
      <c r="G44" s="46"/>
      <c r="H44" s="46"/>
      <c r="I44" s="125"/>
      <c r="J44" s="46"/>
      <c r="K44" s="50"/>
    </row>
    <row r="45" s="1" customFormat="1" ht="16.5" customHeight="1">
      <c r="B45" s="45"/>
      <c r="C45" s="46"/>
      <c r="D45" s="46"/>
      <c r="E45" s="124" t="str">
        <f>E7</f>
        <v>Obchodní akademie Plzeň</v>
      </c>
      <c r="F45" s="39"/>
      <c r="G45" s="39"/>
      <c r="H45" s="39"/>
      <c r="I45" s="125"/>
      <c r="J45" s="46"/>
      <c r="K45" s="50"/>
    </row>
    <row r="46" s="1" customFormat="1" ht="14.4" customHeight="1">
      <c r="B46" s="45"/>
      <c r="C46" s="39" t="s">
        <v>86</v>
      </c>
      <c r="D46" s="46"/>
      <c r="E46" s="46"/>
      <c r="F46" s="46"/>
      <c r="G46" s="46"/>
      <c r="H46" s="46"/>
      <c r="I46" s="125"/>
      <c r="J46" s="46"/>
      <c r="K46" s="50"/>
    </row>
    <row r="47" s="1" customFormat="1" ht="17.25" customHeight="1">
      <c r="B47" s="45"/>
      <c r="C47" s="46"/>
      <c r="D47" s="46"/>
      <c r="E47" s="126" t="str">
        <f>E9</f>
        <v>01 - Stavební úpravy učeben pro rekonstrukci elektroinstalace</v>
      </c>
      <c r="F47" s="46"/>
      <c r="G47" s="46"/>
      <c r="H47" s="46"/>
      <c r="I47" s="125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25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27" t="s">
        <v>25</v>
      </c>
      <c r="J49" s="128" t="str">
        <f>IF(J12="","",J12)</f>
        <v>3. 5. 2018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25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27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25"/>
      <c r="J52" s="15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25"/>
      <c r="J53" s="46"/>
      <c r="K53" s="50"/>
    </row>
    <row r="54" s="1" customFormat="1" ht="29.28" customHeight="1">
      <c r="B54" s="45"/>
      <c r="C54" s="151" t="s">
        <v>89</v>
      </c>
      <c r="D54" s="140"/>
      <c r="E54" s="140"/>
      <c r="F54" s="140"/>
      <c r="G54" s="140"/>
      <c r="H54" s="140"/>
      <c r="I54" s="152"/>
      <c r="J54" s="153" t="s">
        <v>90</v>
      </c>
      <c r="K54" s="15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25"/>
      <c r="J55" s="46"/>
      <c r="K55" s="50"/>
    </row>
    <row r="56" s="1" customFormat="1" ht="29.28" customHeight="1">
      <c r="B56" s="45"/>
      <c r="C56" s="155" t="s">
        <v>91</v>
      </c>
      <c r="D56" s="46"/>
      <c r="E56" s="46"/>
      <c r="F56" s="46"/>
      <c r="G56" s="46"/>
      <c r="H56" s="46"/>
      <c r="I56" s="125"/>
      <c r="J56" s="136">
        <f>J85</f>
        <v>0</v>
      </c>
      <c r="K56" s="50"/>
      <c r="AU56" s="23" t="s">
        <v>92</v>
      </c>
    </row>
    <row r="57" s="7" customFormat="1" ht="24.96" customHeight="1">
      <c r="B57" s="156"/>
      <c r="C57" s="157"/>
      <c r="D57" s="158" t="s">
        <v>93</v>
      </c>
      <c r="E57" s="159"/>
      <c r="F57" s="159"/>
      <c r="G57" s="159"/>
      <c r="H57" s="159"/>
      <c r="I57" s="160"/>
      <c r="J57" s="161">
        <f>J86</f>
        <v>0</v>
      </c>
      <c r="K57" s="162"/>
    </row>
    <row r="58" s="8" customFormat="1" ht="19.92" customHeight="1">
      <c r="B58" s="163"/>
      <c r="C58" s="164"/>
      <c r="D58" s="165" t="s">
        <v>94</v>
      </c>
      <c r="E58" s="166"/>
      <c r="F58" s="166"/>
      <c r="G58" s="166"/>
      <c r="H58" s="166"/>
      <c r="I58" s="167"/>
      <c r="J58" s="168">
        <f>J87</f>
        <v>0</v>
      </c>
      <c r="K58" s="169"/>
    </row>
    <row r="59" s="8" customFormat="1" ht="19.92" customHeight="1">
      <c r="B59" s="163"/>
      <c r="C59" s="164"/>
      <c r="D59" s="165" t="s">
        <v>95</v>
      </c>
      <c r="E59" s="166"/>
      <c r="F59" s="166"/>
      <c r="G59" s="166"/>
      <c r="H59" s="166"/>
      <c r="I59" s="167"/>
      <c r="J59" s="168">
        <f>J101</f>
        <v>0</v>
      </c>
      <c r="K59" s="169"/>
    </row>
    <row r="60" s="8" customFormat="1" ht="19.92" customHeight="1">
      <c r="B60" s="163"/>
      <c r="C60" s="164"/>
      <c r="D60" s="165" t="s">
        <v>96</v>
      </c>
      <c r="E60" s="166"/>
      <c r="F60" s="166"/>
      <c r="G60" s="166"/>
      <c r="H60" s="166"/>
      <c r="I60" s="167"/>
      <c r="J60" s="168">
        <f>J114</f>
        <v>0</v>
      </c>
      <c r="K60" s="169"/>
    </row>
    <row r="61" s="8" customFormat="1" ht="19.92" customHeight="1">
      <c r="B61" s="163"/>
      <c r="C61" s="164"/>
      <c r="D61" s="165" t="s">
        <v>97</v>
      </c>
      <c r="E61" s="166"/>
      <c r="F61" s="166"/>
      <c r="G61" s="166"/>
      <c r="H61" s="166"/>
      <c r="I61" s="167"/>
      <c r="J61" s="168">
        <f>J124</f>
        <v>0</v>
      </c>
      <c r="K61" s="169"/>
    </row>
    <row r="62" s="7" customFormat="1" ht="24.96" customHeight="1">
      <c r="B62" s="156"/>
      <c r="C62" s="157"/>
      <c r="D62" s="158" t="s">
        <v>98</v>
      </c>
      <c r="E62" s="159"/>
      <c r="F62" s="159"/>
      <c r="G62" s="159"/>
      <c r="H62" s="159"/>
      <c r="I62" s="160"/>
      <c r="J62" s="161">
        <f>J127</f>
        <v>0</v>
      </c>
      <c r="K62" s="162"/>
    </row>
    <row r="63" s="8" customFormat="1" ht="19.92" customHeight="1">
      <c r="B63" s="163"/>
      <c r="C63" s="164"/>
      <c r="D63" s="165" t="s">
        <v>99</v>
      </c>
      <c r="E63" s="166"/>
      <c r="F63" s="166"/>
      <c r="G63" s="166"/>
      <c r="H63" s="166"/>
      <c r="I63" s="167"/>
      <c r="J63" s="168">
        <f>J128</f>
        <v>0</v>
      </c>
      <c r="K63" s="169"/>
    </row>
    <row r="64" s="8" customFormat="1" ht="19.92" customHeight="1">
      <c r="B64" s="163"/>
      <c r="C64" s="164"/>
      <c r="D64" s="165" t="s">
        <v>100</v>
      </c>
      <c r="E64" s="166"/>
      <c r="F64" s="166"/>
      <c r="G64" s="166"/>
      <c r="H64" s="166"/>
      <c r="I64" s="167"/>
      <c r="J64" s="168">
        <f>J136</f>
        <v>0</v>
      </c>
      <c r="K64" s="169"/>
    </row>
    <row r="65" s="8" customFormat="1" ht="19.92" customHeight="1">
      <c r="B65" s="163"/>
      <c r="C65" s="164"/>
      <c r="D65" s="165" t="s">
        <v>101</v>
      </c>
      <c r="E65" s="166"/>
      <c r="F65" s="166"/>
      <c r="G65" s="166"/>
      <c r="H65" s="166"/>
      <c r="I65" s="167"/>
      <c r="J65" s="168">
        <f>J149</f>
        <v>0</v>
      </c>
      <c r="K65" s="169"/>
    </row>
    <row r="66" s="1" customFormat="1" ht="21.84" customHeight="1">
      <c r="B66" s="45"/>
      <c r="C66" s="46"/>
      <c r="D66" s="46"/>
      <c r="E66" s="46"/>
      <c r="F66" s="46"/>
      <c r="G66" s="46"/>
      <c r="H66" s="46"/>
      <c r="I66" s="125"/>
      <c r="J66" s="46"/>
      <c r="K66" s="50"/>
    </row>
    <row r="67" s="1" customFormat="1" ht="6.96" customHeight="1">
      <c r="B67" s="66"/>
      <c r="C67" s="67"/>
      <c r="D67" s="67"/>
      <c r="E67" s="67"/>
      <c r="F67" s="67"/>
      <c r="G67" s="67"/>
      <c r="H67" s="67"/>
      <c r="I67" s="147"/>
      <c r="J67" s="67"/>
      <c r="K67" s="68"/>
    </row>
    <row r="71" s="1" customFormat="1" ht="6.96" customHeight="1">
      <c r="B71" s="69"/>
      <c r="C71" s="70"/>
      <c r="D71" s="70"/>
      <c r="E71" s="70"/>
      <c r="F71" s="70"/>
      <c r="G71" s="70"/>
      <c r="H71" s="70"/>
      <c r="I71" s="148"/>
      <c r="J71" s="70"/>
      <c r="K71" s="70"/>
      <c r="L71" s="45"/>
    </row>
    <row r="72" s="1" customFormat="1" ht="36.96" customHeight="1">
      <c r="B72" s="45"/>
      <c r="C72" s="71" t="s">
        <v>102</v>
      </c>
      <c r="L72" s="45"/>
    </row>
    <row r="73" s="1" customFormat="1" ht="6.96" customHeight="1">
      <c r="B73" s="45"/>
      <c r="L73" s="45"/>
    </row>
    <row r="74" s="1" customFormat="1" ht="14.4" customHeight="1">
      <c r="B74" s="45"/>
      <c r="C74" s="73" t="s">
        <v>19</v>
      </c>
      <c r="L74" s="45"/>
    </row>
    <row r="75" s="1" customFormat="1" ht="16.5" customHeight="1">
      <c r="B75" s="45"/>
      <c r="E75" s="170" t="str">
        <f>E7</f>
        <v>Obchodní akademie Plzeň</v>
      </c>
      <c r="F75" s="73"/>
      <c r="G75" s="73"/>
      <c r="H75" s="73"/>
      <c r="L75" s="45"/>
    </row>
    <row r="76" s="1" customFormat="1" ht="14.4" customHeight="1">
      <c r="B76" s="45"/>
      <c r="C76" s="73" t="s">
        <v>86</v>
      </c>
      <c r="L76" s="45"/>
    </row>
    <row r="77" s="1" customFormat="1" ht="17.25" customHeight="1">
      <c r="B77" s="45"/>
      <c r="E77" s="76" t="str">
        <f>E9</f>
        <v>01 - Stavební úpravy učeben pro rekonstrukci elektroinstalace</v>
      </c>
      <c r="F77" s="1"/>
      <c r="G77" s="1"/>
      <c r="H77" s="1"/>
      <c r="L77" s="45"/>
    </row>
    <row r="78" s="1" customFormat="1" ht="6.96" customHeight="1">
      <c r="B78" s="45"/>
      <c r="L78" s="45"/>
    </row>
    <row r="79" s="1" customFormat="1" ht="18" customHeight="1">
      <c r="B79" s="45"/>
      <c r="C79" s="73" t="s">
        <v>23</v>
      </c>
      <c r="F79" s="171" t="str">
        <f>F12</f>
        <v xml:space="preserve"> </v>
      </c>
      <c r="I79" s="172" t="s">
        <v>25</v>
      </c>
      <c r="J79" s="78" t="str">
        <f>IF(J12="","",J12)</f>
        <v>3. 5. 2018</v>
      </c>
      <c r="L79" s="45"/>
    </row>
    <row r="80" s="1" customFormat="1" ht="6.96" customHeight="1">
      <c r="B80" s="45"/>
      <c r="L80" s="45"/>
    </row>
    <row r="81" s="1" customFormat="1">
      <c r="B81" s="45"/>
      <c r="C81" s="73" t="s">
        <v>27</v>
      </c>
      <c r="F81" s="171" t="str">
        <f>E15</f>
        <v xml:space="preserve"> </v>
      </c>
      <c r="I81" s="172" t="s">
        <v>32</v>
      </c>
      <c r="J81" s="171" t="str">
        <f>E21</f>
        <v xml:space="preserve"> </v>
      </c>
      <c r="L81" s="45"/>
    </row>
    <row r="82" s="1" customFormat="1" ht="14.4" customHeight="1">
      <c r="B82" s="45"/>
      <c r="C82" s="73" t="s">
        <v>30</v>
      </c>
      <c r="F82" s="171" t="str">
        <f>IF(E18="","",E18)</f>
        <v/>
      </c>
      <c r="L82" s="45"/>
    </row>
    <row r="83" s="1" customFormat="1" ht="10.32" customHeight="1">
      <c r="B83" s="45"/>
      <c r="L83" s="45"/>
    </row>
    <row r="84" s="9" customFormat="1" ht="29.28" customHeight="1">
      <c r="B84" s="173"/>
      <c r="C84" s="174" t="s">
        <v>103</v>
      </c>
      <c r="D84" s="175" t="s">
        <v>54</v>
      </c>
      <c r="E84" s="175" t="s">
        <v>50</v>
      </c>
      <c r="F84" s="175" t="s">
        <v>104</v>
      </c>
      <c r="G84" s="175" t="s">
        <v>105</v>
      </c>
      <c r="H84" s="175" t="s">
        <v>106</v>
      </c>
      <c r="I84" s="176" t="s">
        <v>107</v>
      </c>
      <c r="J84" s="175" t="s">
        <v>90</v>
      </c>
      <c r="K84" s="177" t="s">
        <v>108</v>
      </c>
      <c r="L84" s="173"/>
      <c r="M84" s="91" t="s">
        <v>109</v>
      </c>
      <c r="N84" s="92" t="s">
        <v>39</v>
      </c>
      <c r="O84" s="92" t="s">
        <v>110</v>
      </c>
      <c r="P84" s="92" t="s">
        <v>111</v>
      </c>
      <c r="Q84" s="92" t="s">
        <v>112</v>
      </c>
      <c r="R84" s="92" t="s">
        <v>113</v>
      </c>
      <c r="S84" s="92" t="s">
        <v>114</v>
      </c>
      <c r="T84" s="93" t="s">
        <v>115</v>
      </c>
    </row>
    <row r="85" s="1" customFormat="1" ht="29.28" customHeight="1">
      <c r="B85" s="45"/>
      <c r="C85" s="95" t="s">
        <v>91</v>
      </c>
      <c r="J85" s="178">
        <f>BK85</f>
        <v>0</v>
      </c>
      <c r="L85" s="45"/>
      <c r="M85" s="94"/>
      <c r="N85" s="81"/>
      <c r="O85" s="81"/>
      <c r="P85" s="179">
        <f>P86+P127</f>
        <v>0</v>
      </c>
      <c r="Q85" s="81"/>
      <c r="R85" s="179">
        <f>R86+R127</f>
        <v>2.6726239999999999</v>
      </c>
      <c r="S85" s="81"/>
      <c r="T85" s="180">
        <f>T86+T127</f>
        <v>11.883434999999999</v>
      </c>
      <c r="AT85" s="23" t="s">
        <v>68</v>
      </c>
      <c r="AU85" s="23" t="s">
        <v>92</v>
      </c>
      <c r="BK85" s="181">
        <f>BK86+BK127</f>
        <v>0</v>
      </c>
    </row>
    <row r="86" s="10" customFormat="1" ht="37.44" customHeight="1">
      <c r="B86" s="182"/>
      <c r="D86" s="183" t="s">
        <v>68</v>
      </c>
      <c r="E86" s="184" t="s">
        <v>116</v>
      </c>
      <c r="F86" s="184" t="s">
        <v>117</v>
      </c>
      <c r="I86" s="185"/>
      <c r="J86" s="186">
        <f>BK86</f>
        <v>0</v>
      </c>
      <c r="L86" s="182"/>
      <c r="M86" s="187"/>
      <c r="N86" s="188"/>
      <c r="O86" s="188"/>
      <c r="P86" s="189">
        <f>P87+P101+P114+P124</f>
        <v>0</v>
      </c>
      <c r="Q86" s="188"/>
      <c r="R86" s="189">
        <f>R87+R101+R114+R124</f>
        <v>2.0118070000000001</v>
      </c>
      <c r="S86" s="188"/>
      <c r="T86" s="190">
        <f>T87+T101+T114+T124</f>
        <v>0</v>
      </c>
      <c r="AR86" s="183" t="s">
        <v>77</v>
      </c>
      <c r="AT86" s="191" t="s">
        <v>68</v>
      </c>
      <c r="AU86" s="191" t="s">
        <v>69</v>
      </c>
      <c r="AY86" s="183" t="s">
        <v>118</v>
      </c>
      <c r="BK86" s="192">
        <f>BK87+BK101+BK114+BK124</f>
        <v>0</v>
      </c>
    </row>
    <row r="87" s="10" customFormat="1" ht="19.92" customHeight="1">
      <c r="B87" s="182"/>
      <c r="D87" s="183" t="s">
        <v>68</v>
      </c>
      <c r="E87" s="193" t="s">
        <v>119</v>
      </c>
      <c r="F87" s="193" t="s">
        <v>120</v>
      </c>
      <c r="I87" s="185"/>
      <c r="J87" s="194">
        <f>BK87</f>
        <v>0</v>
      </c>
      <c r="L87" s="182"/>
      <c r="M87" s="187"/>
      <c r="N87" s="188"/>
      <c r="O87" s="188"/>
      <c r="P87" s="189">
        <f>SUM(P88:P100)</f>
        <v>0</v>
      </c>
      <c r="Q87" s="188"/>
      <c r="R87" s="189">
        <f>SUM(R88:R100)</f>
        <v>1.9844200000000001</v>
      </c>
      <c r="S87" s="188"/>
      <c r="T87" s="190">
        <f>SUM(T88:T100)</f>
        <v>0</v>
      </c>
      <c r="AR87" s="183" t="s">
        <v>77</v>
      </c>
      <c r="AT87" s="191" t="s">
        <v>68</v>
      </c>
      <c r="AU87" s="191" t="s">
        <v>77</v>
      </c>
      <c r="AY87" s="183" t="s">
        <v>118</v>
      </c>
      <c r="BK87" s="192">
        <f>SUM(BK88:BK100)</f>
        <v>0</v>
      </c>
    </row>
    <row r="88" s="1" customFormat="1" ht="16.5" customHeight="1">
      <c r="B88" s="195"/>
      <c r="C88" s="196" t="s">
        <v>77</v>
      </c>
      <c r="D88" s="196" t="s">
        <v>121</v>
      </c>
      <c r="E88" s="197" t="s">
        <v>122</v>
      </c>
      <c r="F88" s="198" t="s">
        <v>123</v>
      </c>
      <c r="G88" s="199" t="s">
        <v>124</v>
      </c>
      <c r="H88" s="200">
        <v>317</v>
      </c>
      <c r="I88" s="201"/>
      <c r="J88" s="202">
        <f>ROUND(I88*H88,2)</f>
        <v>0</v>
      </c>
      <c r="K88" s="198" t="s">
        <v>125</v>
      </c>
      <c r="L88" s="45"/>
      <c r="M88" s="203" t="s">
        <v>5</v>
      </c>
      <c r="N88" s="204" t="s">
        <v>40</v>
      </c>
      <c r="O88" s="46"/>
      <c r="P88" s="205">
        <f>O88*H88</f>
        <v>0</v>
      </c>
      <c r="Q88" s="205">
        <v>0.00025999999999999998</v>
      </c>
      <c r="R88" s="205">
        <f>Q88*H88</f>
        <v>0.082419999999999993</v>
      </c>
      <c r="S88" s="205">
        <v>0</v>
      </c>
      <c r="T88" s="206">
        <f>S88*H88</f>
        <v>0</v>
      </c>
      <c r="AR88" s="23" t="s">
        <v>126</v>
      </c>
      <c r="AT88" s="23" t="s">
        <v>121</v>
      </c>
      <c r="AU88" s="23" t="s">
        <v>79</v>
      </c>
      <c r="AY88" s="23" t="s">
        <v>118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23" t="s">
        <v>77</v>
      </c>
      <c r="BK88" s="207">
        <f>ROUND(I88*H88,2)</f>
        <v>0</v>
      </c>
      <c r="BL88" s="23" t="s">
        <v>126</v>
      </c>
      <c r="BM88" s="23" t="s">
        <v>127</v>
      </c>
    </row>
    <row r="89" s="1" customFormat="1">
      <c r="B89" s="45"/>
      <c r="D89" s="208" t="s">
        <v>128</v>
      </c>
      <c r="F89" s="209" t="s">
        <v>129</v>
      </c>
      <c r="I89" s="210"/>
      <c r="L89" s="45"/>
      <c r="M89" s="211"/>
      <c r="N89" s="46"/>
      <c r="O89" s="46"/>
      <c r="P89" s="46"/>
      <c r="Q89" s="46"/>
      <c r="R89" s="46"/>
      <c r="S89" s="46"/>
      <c r="T89" s="84"/>
      <c r="AT89" s="23" t="s">
        <v>128</v>
      </c>
      <c r="AU89" s="23" t="s">
        <v>79</v>
      </c>
    </row>
    <row r="90" s="11" customFormat="1">
      <c r="B90" s="212"/>
      <c r="D90" s="208" t="s">
        <v>130</v>
      </c>
      <c r="E90" s="213" t="s">
        <v>5</v>
      </c>
      <c r="F90" s="214" t="s">
        <v>131</v>
      </c>
      <c r="H90" s="215">
        <v>101</v>
      </c>
      <c r="I90" s="216"/>
      <c r="L90" s="212"/>
      <c r="M90" s="217"/>
      <c r="N90" s="218"/>
      <c r="O90" s="218"/>
      <c r="P90" s="218"/>
      <c r="Q90" s="218"/>
      <c r="R90" s="218"/>
      <c r="S90" s="218"/>
      <c r="T90" s="219"/>
      <c r="AT90" s="213" t="s">
        <v>130</v>
      </c>
      <c r="AU90" s="213" t="s">
        <v>79</v>
      </c>
      <c r="AV90" s="11" t="s">
        <v>79</v>
      </c>
      <c r="AW90" s="11" t="s">
        <v>33</v>
      </c>
      <c r="AX90" s="11" t="s">
        <v>69</v>
      </c>
      <c r="AY90" s="213" t="s">
        <v>118</v>
      </c>
    </row>
    <row r="91" s="11" customFormat="1">
      <c r="B91" s="212"/>
      <c r="D91" s="208" t="s">
        <v>130</v>
      </c>
      <c r="E91" s="213" t="s">
        <v>5</v>
      </c>
      <c r="F91" s="214" t="s">
        <v>132</v>
      </c>
      <c r="H91" s="215">
        <v>96</v>
      </c>
      <c r="I91" s="216"/>
      <c r="L91" s="212"/>
      <c r="M91" s="217"/>
      <c r="N91" s="218"/>
      <c r="O91" s="218"/>
      <c r="P91" s="218"/>
      <c r="Q91" s="218"/>
      <c r="R91" s="218"/>
      <c r="S91" s="218"/>
      <c r="T91" s="219"/>
      <c r="AT91" s="213" t="s">
        <v>130</v>
      </c>
      <c r="AU91" s="213" t="s">
        <v>79</v>
      </c>
      <c r="AV91" s="11" t="s">
        <v>79</v>
      </c>
      <c r="AW91" s="11" t="s">
        <v>33</v>
      </c>
      <c r="AX91" s="11" t="s">
        <v>69</v>
      </c>
      <c r="AY91" s="213" t="s">
        <v>118</v>
      </c>
    </row>
    <row r="92" s="11" customFormat="1">
      <c r="B92" s="212"/>
      <c r="D92" s="208" t="s">
        <v>130</v>
      </c>
      <c r="E92" s="213" t="s">
        <v>5</v>
      </c>
      <c r="F92" s="214" t="s">
        <v>133</v>
      </c>
      <c r="H92" s="215">
        <v>120</v>
      </c>
      <c r="I92" s="216"/>
      <c r="L92" s="212"/>
      <c r="M92" s="217"/>
      <c r="N92" s="218"/>
      <c r="O92" s="218"/>
      <c r="P92" s="218"/>
      <c r="Q92" s="218"/>
      <c r="R92" s="218"/>
      <c r="S92" s="218"/>
      <c r="T92" s="219"/>
      <c r="AT92" s="213" t="s">
        <v>130</v>
      </c>
      <c r="AU92" s="213" t="s">
        <v>79</v>
      </c>
      <c r="AV92" s="11" t="s">
        <v>79</v>
      </c>
      <c r="AW92" s="11" t="s">
        <v>33</v>
      </c>
      <c r="AX92" s="11" t="s">
        <v>69</v>
      </c>
      <c r="AY92" s="213" t="s">
        <v>118</v>
      </c>
    </row>
    <row r="93" s="12" customFormat="1">
      <c r="B93" s="220"/>
      <c r="D93" s="208" t="s">
        <v>130</v>
      </c>
      <c r="E93" s="221" t="s">
        <v>5</v>
      </c>
      <c r="F93" s="222" t="s">
        <v>134</v>
      </c>
      <c r="H93" s="223">
        <v>317</v>
      </c>
      <c r="I93" s="224"/>
      <c r="L93" s="220"/>
      <c r="M93" s="225"/>
      <c r="N93" s="226"/>
      <c r="O93" s="226"/>
      <c r="P93" s="226"/>
      <c r="Q93" s="226"/>
      <c r="R93" s="226"/>
      <c r="S93" s="226"/>
      <c r="T93" s="227"/>
      <c r="AT93" s="221" t="s">
        <v>130</v>
      </c>
      <c r="AU93" s="221" t="s">
        <v>79</v>
      </c>
      <c r="AV93" s="12" t="s">
        <v>126</v>
      </c>
      <c r="AW93" s="12" t="s">
        <v>33</v>
      </c>
      <c r="AX93" s="12" t="s">
        <v>77</v>
      </c>
      <c r="AY93" s="221" t="s">
        <v>118</v>
      </c>
    </row>
    <row r="94" s="1" customFormat="1" ht="16.5" customHeight="1">
      <c r="B94" s="195"/>
      <c r="C94" s="196" t="s">
        <v>79</v>
      </c>
      <c r="D94" s="196" t="s">
        <v>121</v>
      </c>
      <c r="E94" s="197" t="s">
        <v>135</v>
      </c>
      <c r="F94" s="198" t="s">
        <v>136</v>
      </c>
      <c r="G94" s="199" t="s">
        <v>124</v>
      </c>
      <c r="H94" s="200">
        <v>634</v>
      </c>
      <c r="I94" s="201"/>
      <c r="J94" s="202">
        <f>ROUND(I94*H94,2)</f>
        <v>0</v>
      </c>
      <c r="K94" s="198" t="s">
        <v>125</v>
      </c>
      <c r="L94" s="45"/>
      <c r="M94" s="203" t="s">
        <v>5</v>
      </c>
      <c r="N94" s="204" t="s">
        <v>40</v>
      </c>
      <c r="O94" s="46"/>
      <c r="P94" s="205">
        <f>O94*H94</f>
        <v>0</v>
      </c>
      <c r="Q94" s="205">
        <v>0.0030000000000000001</v>
      </c>
      <c r="R94" s="205">
        <f>Q94*H94</f>
        <v>1.9020000000000001</v>
      </c>
      <c r="S94" s="205">
        <v>0</v>
      </c>
      <c r="T94" s="206">
        <f>S94*H94</f>
        <v>0</v>
      </c>
      <c r="AR94" s="23" t="s">
        <v>126</v>
      </c>
      <c r="AT94" s="23" t="s">
        <v>121</v>
      </c>
      <c r="AU94" s="23" t="s">
        <v>79</v>
      </c>
      <c r="AY94" s="23" t="s">
        <v>118</v>
      </c>
      <c r="BE94" s="207">
        <f>IF(N94="základní",J94,0)</f>
        <v>0</v>
      </c>
      <c r="BF94" s="207">
        <f>IF(N94="snížená",J94,0)</f>
        <v>0</v>
      </c>
      <c r="BG94" s="207">
        <f>IF(N94="zákl. přenesená",J94,0)</f>
        <v>0</v>
      </c>
      <c r="BH94" s="207">
        <f>IF(N94="sníž. přenesená",J94,0)</f>
        <v>0</v>
      </c>
      <c r="BI94" s="207">
        <f>IF(N94="nulová",J94,0)</f>
        <v>0</v>
      </c>
      <c r="BJ94" s="23" t="s">
        <v>77</v>
      </c>
      <c r="BK94" s="207">
        <f>ROUND(I94*H94,2)</f>
        <v>0</v>
      </c>
      <c r="BL94" s="23" t="s">
        <v>126</v>
      </c>
      <c r="BM94" s="23" t="s">
        <v>137</v>
      </c>
    </row>
    <row r="95" s="1" customFormat="1">
      <c r="B95" s="45"/>
      <c r="D95" s="208" t="s">
        <v>128</v>
      </c>
      <c r="F95" s="209" t="s">
        <v>138</v>
      </c>
      <c r="I95" s="210"/>
      <c r="L95" s="45"/>
      <c r="M95" s="211"/>
      <c r="N95" s="46"/>
      <c r="O95" s="46"/>
      <c r="P95" s="46"/>
      <c r="Q95" s="46"/>
      <c r="R95" s="46"/>
      <c r="S95" s="46"/>
      <c r="T95" s="84"/>
      <c r="AT95" s="23" t="s">
        <v>128</v>
      </c>
      <c r="AU95" s="23" t="s">
        <v>79</v>
      </c>
    </row>
    <row r="96" s="11" customFormat="1">
      <c r="B96" s="212"/>
      <c r="D96" s="208" t="s">
        <v>130</v>
      </c>
      <c r="E96" s="213" t="s">
        <v>5</v>
      </c>
      <c r="F96" s="214" t="s">
        <v>131</v>
      </c>
      <c r="H96" s="215">
        <v>101</v>
      </c>
      <c r="I96" s="216"/>
      <c r="L96" s="212"/>
      <c r="M96" s="217"/>
      <c r="N96" s="218"/>
      <c r="O96" s="218"/>
      <c r="P96" s="218"/>
      <c r="Q96" s="218"/>
      <c r="R96" s="218"/>
      <c r="S96" s="218"/>
      <c r="T96" s="219"/>
      <c r="AT96" s="213" t="s">
        <v>130</v>
      </c>
      <c r="AU96" s="213" t="s">
        <v>79</v>
      </c>
      <c r="AV96" s="11" t="s">
        <v>79</v>
      </c>
      <c r="AW96" s="11" t="s">
        <v>33</v>
      </c>
      <c r="AX96" s="11" t="s">
        <v>69</v>
      </c>
      <c r="AY96" s="213" t="s">
        <v>118</v>
      </c>
    </row>
    <row r="97" s="11" customFormat="1">
      <c r="B97" s="212"/>
      <c r="D97" s="208" t="s">
        <v>130</v>
      </c>
      <c r="E97" s="213" t="s">
        <v>5</v>
      </c>
      <c r="F97" s="214" t="s">
        <v>132</v>
      </c>
      <c r="H97" s="215">
        <v>96</v>
      </c>
      <c r="I97" s="216"/>
      <c r="L97" s="212"/>
      <c r="M97" s="217"/>
      <c r="N97" s="218"/>
      <c r="O97" s="218"/>
      <c r="P97" s="218"/>
      <c r="Q97" s="218"/>
      <c r="R97" s="218"/>
      <c r="S97" s="218"/>
      <c r="T97" s="219"/>
      <c r="AT97" s="213" t="s">
        <v>130</v>
      </c>
      <c r="AU97" s="213" t="s">
        <v>79</v>
      </c>
      <c r="AV97" s="11" t="s">
        <v>79</v>
      </c>
      <c r="AW97" s="11" t="s">
        <v>33</v>
      </c>
      <c r="AX97" s="11" t="s">
        <v>69</v>
      </c>
      <c r="AY97" s="213" t="s">
        <v>118</v>
      </c>
    </row>
    <row r="98" s="11" customFormat="1">
      <c r="B98" s="212"/>
      <c r="D98" s="208" t="s">
        <v>130</v>
      </c>
      <c r="E98" s="213" t="s">
        <v>5</v>
      </c>
      <c r="F98" s="214" t="s">
        <v>133</v>
      </c>
      <c r="H98" s="215">
        <v>120</v>
      </c>
      <c r="I98" s="216"/>
      <c r="L98" s="212"/>
      <c r="M98" s="217"/>
      <c r="N98" s="218"/>
      <c r="O98" s="218"/>
      <c r="P98" s="218"/>
      <c r="Q98" s="218"/>
      <c r="R98" s="218"/>
      <c r="S98" s="218"/>
      <c r="T98" s="219"/>
      <c r="AT98" s="213" t="s">
        <v>130</v>
      </c>
      <c r="AU98" s="213" t="s">
        <v>79</v>
      </c>
      <c r="AV98" s="11" t="s">
        <v>79</v>
      </c>
      <c r="AW98" s="11" t="s">
        <v>33</v>
      </c>
      <c r="AX98" s="11" t="s">
        <v>69</v>
      </c>
      <c r="AY98" s="213" t="s">
        <v>118</v>
      </c>
    </row>
    <row r="99" s="12" customFormat="1">
      <c r="B99" s="220"/>
      <c r="D99" s="208" t="s">
        <v>130</v>
      </c>
      <c r="E99" s="221" t="s">
        <v>5</v>
      </c>
      <c r="F99" s="222" t="s">
        <v>134</v>
      </c>
      <c r="H99" s="223">
        <v>317</v>
      </c>
      <c r="I99" s="224"/>
      <c r="L99" s="220"/>
      <c r="M99" s="225"/>
      <c r="N99" s="226"/>
      <c r="O99" s="226"/>
      <c r="P99" s="226"/>
      <c r="Q99" s="226"/>
      <c r="R99" s="226"/>
      <c r="S99" s="226"/>
      <c r="T99" s="227"/>
      <c r="AT99" s="221" t="s">
        <v>130</v>
      </c>
      <c r="AU99" s="221" t="s">
        <v>79</v>
      </c>
      <c r="AV99" s="12" t="s">
        <v>126</v>
      </c>
      <c r="AW99" s="12" t="s">
        <v>33</v>
      </c>
      <c r="AX99" s="12" t="s">
        <v>77</v>
      </c>
      <c r="AY99" s="221" t="s">
        <v>118</v>
      </c>
    </row>
    <row r="100" s="11" customFormat="1">
      <c r="B100" s="212"/>
      <c r="D100" s="208" t="s">
        <v>130</v>
      </c>
      <c r="F100" s="214" t="s">
        <v>139</v>
      </c>
      <c r="H100" s="215">
        <v>634</v>
      </c>
      <c r="I100" s="216"/>
      <c r="L100" s="212"/>
      <c r="M100" s="217"/>
      <c r="N100" s="218"/>
      <c r="O100" s="218"/>
      <c r="P100" s="218"/>
      <c r="Q100" s="218"/>
      <c r="R100" s="218"/>
      <c r="S100" s="218"/>
      <c r="T100" s="219"/>
      <c r="AT100" s="213" t="s">
        <v>130</v>
      </c>
      <c r="AU100" s="213" t="s">
        <v>79</v>
      </c>
      <c r="AV100" s="11" t="s">
        <v>79</v>
      </c>
      <c r="AW100" s="11" t="s">
        <v>6</v>
      </c>
      <c r="AX100" s="11" t="s">
        <v>77</v>
      </c>
      <c r="AY100" s="213" t="s">
        <v>118</v>
      </c>
    </row>
    <row r="101" s="10" customFormat="1" ht="29.88" customHeight="1">
      <c r="B101" s="182"/>
      <c r="D101" s="183" t="s">
        <v>68</v>
      </c>
      <c r="E101" s="193" t="s">
        <v>140</v>
      </c>
      <c r="F101" s="193" t="s">
        <v>141</v>
      </c>
      <c r="I101" s="185"/>
      <c r="J101" s="194">
        <f>BK101</f>
        <v>0</v>
      </c>
      <c r="L101" s="182"/>
      <c r="M101" s="187"/>
      <c r="N101" s="188"/>
      <c r="O101" s="188"/>
      <c r="P101" s="189">
        <f>SUM(P102:P113)</f>
        <v>0</v>
      </c>
      <c r="Q101" s="188"/>
      <c r="R101" s="189">
        <f>SUM(R102:R113)</f>
        <v>0.027386999999999995</v>
      </c>
      <c r="S101" s="188"/>
      <c r="T101" s="190">
        <f>SUM(T102:T113)</f>
        <v>0</v>
      </c>
      <c r="AR101" s="183" t="s">
        <v>77</v>
      </c>
      <c r="AT101" s="191" t="s">
        <v>68</v>
      </c>
      <c r="AU101" s="191" t="s">
        <v>77</v>
      </c>
      <c r="AY101" s="183" t="s">
        <v>118</v>
      </c>
      <c r="BK101" s="192">
        <f>SUM(BK102:BK113)</f>
        <v>0</v>
      </c>
    </row>
    <row r="102" s="1" customFormat="1" ht="25.5" customHeight="1">
      <c r="B102" s="195"/>
      <c r="C102" s="196" t="s">
        <v>142</v>
      </c>
      <c r="D102" s="196" t="s">
        <v>121</v>
      </c>
      <c r="E102" s="197" t="s">
        <v>143</v>
      </c>
      <c r="F102" s="198" t="s">
        <v>144</v>
      </c>
      <c r="G102" s="199" t="s">
        <v>124</v>
      </c>
      <c r="H102" s="200">
        <v>161.09999999999999</v>
      </c>
      <c r="I102" s="201"/>
      <c r="J102" s="202">
        <f>ROUND(I102*H102,2)</f>
        <v>0</v>
      </c>
      <c r="K102" s="198" t="s">
        <v>125</v>
      </c>
      <c r="L102" s="45"/>
      <c r="M102" s="203" t="s">
        <v>5</v>
      </c>
      <c r="N102" s="204" t="s">
        <v>40</v>
      </c>
      <c r="O102" s="46"/>
      <c r="P102" s="205">
        <f>O102*H102</f>
        <v>0</v>
      </c>
      <c r="Q102" s="205">
        <v>0.00012999999999999999</v>
      </c>
      <c r="R102" s="205">
        <f>Q102*H102</f>
        <v>0.020942999999999996</v>
      </c>
      <c r="S102" s="205">
        <v>0</v>
      </c>
      <c r="T102" s="206">
        <f>S102*H102</f>
        <v>0</v>
      </c>
      <c r="AR102" s="23" t="s">
        <v>126</v>
      </c>
      <c r="AT102" s="23" t="s">
        <v>121</v>
      </c>
      <c r="AU102" s="23" t="s">
        <v>79</v>
      </c>
      <c r="AY102" s="23" t="s">
        <v>118</v>
      </c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23" t="s">
        <v>77</v>
      </c>
      <c r="BK102" s="207">
        <f>ROUND(I102*H102,2)</f>
        <v>0</v>
      </c>
      <c r="BL102" s="23" t="s">
        <v>126</v>
      </c>
      <c r="BM102" s="23" t="s">
        <v>145</v>
      </c>
    </row>
    <row r="103" s="1" customFormat="1">
      <c r="B103" s="45"/>
      <c r="D103" s="208" t="s">
        <v>128</v>
      </c>
      <c r="F103" s="209" t="s">
        <v>146</v>
      </c>
      <c r="I103" s="210"/>
      <c r="L103" s="45"/>
      <c r="M103" s="211"/>
      <c r="N103" s="46"/>
      <c r="O103" s="46"/>
      <c r="P103" s="46"/>
      <c r="Q103" s="46"/>
      <c r="R103" s="46"/>
      <c r="S103" s="46"/>
      <c r="T103" s="84"/>
      <c r="AT103" s="23" t="s">
        <v>128</v>
      </c>
      <c r="AU103" s="23" t="s">
        <v>79</v>
      </c>
    </row>
    <row r="104" s="11" customFormat="1">
      <c r="B104" s="212"/>
      <c r="D104" s="208" t="s">
        <v>130</v>
      </c>
      <c r="E104" s="213" t="s">
        <v>5</v>
      </c>
      <c r="F104" s="214" t="s">
        <v>147</v>
      </c>
      <c r="H104" s="215">
        <v>48.600000000000001</v>
      </c>
      <c r="I104" s="216"/>
      <c r="L104" s="212"/>
      <c r="M104" s="217"/>
      <c r="N104" s="218"/>
      <c r="O104" s="218"/>
      <c r="P104" s="218"/>
      <c r="Q104" s="218"/>
      <c r="R104" s="218"/>
      <c r="S104" s="218"/>
      <c r="T104" s="219"/>
      <c r="AT104" s="213" t="s">
        <v>130</v>
      </c>
      <c r="AU104" s="213" t="s">
        <v>79</v>
      </c>
      <c r="AV104" s="11" t="s">
        <v>79</v>
      </c>
      <c r="AW104" s="11" t="s">
        <v>33</v>
      </c>
      <c r="AX104" s="11" t="s">
        <v>69</v>
      </c>
      <c r="AY104" s="213" t="s">
        <v>118</v>
      </c>
    </row>
    <row r="105" s="11" customFormat="1">
      <c r="B105" s="212"/>
      <c r="D105" s="208" t="s">
        <v>130</v>
      </c>
      <c r="E105" s="213" t="s">
        <v>5</v>
      </c>
      <c r="F105" s="214" t="s">
        <v>148</v>
      </c>
      <c r="H105" s="215">
        <v>43</v>
      </c>
      <c r="I105" s="216"/>
      <c r="L105" s="212"/>
      <c r="M105" s="217"/>
      <c r="N105" s="218"/>
      <c r="O105" s="218"/>
      <c r="P105" s="218"/>
      <c r="Q105" s="218"/>
      <c r="R105" s="218"/>
      <c r="S105" s="218"/>
      <c r="T105" s="219"/>
      <c r="AT105" s="213" t="s">
        <v>130</v>
      </c>
      <c r="AU105" s="213" t="s">
        <v>79</v>
      </c>
      <c r="AV105" s="11" t="s">
        <v>79</v>
      </c>
      <c r="AW105" s="11" t="s">
        <v>33</v>
      </c>
      <c r="AX105" s="11" t="s">
        <v>69</v>
      </c>
      <c r="AY105" s="213" t="s">
        <v>118</v>
      </c>
    </row>
    <row r="106" s="11" customFormat="1">
      <c r="B106" s="212"/>
      <c r="D106" s="208" t="s">
        <v>130</v>
      </c>
      <c r="E106" s="213" t="s">
        <v>5</v>
      </c>
      <c r="F106" s="214" t="s">
        <v>149</v>
      </c>
      <c r="H106" s="215">
        <v>69.5</v>
      </c>
      <c r="I106" s="216"/>
      <c r="L106" s="212"/>
      <c r="M106" s="217"/>
      <c r="N106" s="218"/>
      <c r="O106" s="218"/>
      <c r="P106" s="218"/>
      <c r="Q106" s="218"/>
      <c r="R106" s="218"/>
      <c r="S106" s="218"/>
      <c r="T106" s="219"/>
      <c r="AT106" s="213" t="s">
        <v>130</v>
      </c>
      <c r="AU106" s="213" t="s">
        <v>79</v>
      </c>
      <c r="AV106" s="11" t="s">
        <v>79</v>
      </c>
      <c r="AW106" s="11" t="s">
        <v>33</v>
      </c>
      <c r="AX106" s="11" t="s">
        <v>69</v>
      </c>
      <c r="AY106" s="213" t="s">
        <v>118</v>
      </c>
    </row>
    <row r="107" s="12" customFormat="1">
      <c r="B107" s="220"/>
      <c r="D107" s="208" t="s">
        <v>130</v>
      </c>
      <c r="E107" s="221" t="s">
        <v>5</v>
      </c>
      <c r="F107" s="222" t="s">
        <v>134</v>
      </c>
      <c r="H107" s="223">
        <v>161.09999999999999</v>
      </c>
      <c r="I107" s="224"/>
      <c r="L107" s="220"/>
      <c r="M107" s="225"/>
      <c r="N107" s="226"/>
      <c r="O107" s="226"/>
      <c r="P107" s="226"/>
      <c r="Q107" s="226"/>
      <c r="R107" s="226"/>
      <c r="S107" s="226"/>
      <c r="T107" s="227"/>
      <c r="AT107" s="221" t="s">
        <v>130</v>
      </c>
      <c r="AU107" s="221" t="s">
        <v>79</v>
      </c>
      <c r="AV107" s="12" t="s">
        <v>126</v>
      </c>
      <c r="AW107" s="12" t="s">
        <v>33</v>
      </c>
      <c r="AX107" s="12" t="s">
        <v>77</v>
      </c>
      <c r="AY107" s="221" t="s">
        <v>118</v>
      </c>
    </row>
    <row r="108" s="1" customFormat="1" ht="16.5" customHeight="1">
      <c r="B108" s="195"/>
      <c r="C108" s="196" t="s">
        <v>126</v>
      </c>
      <c r="D108" s="196" t="s">
        <v>121</v>
      </c>
      <c r="E108" s="197" t="s">
        <v>150</v>
      </c>
      <c r="F108" s="198" t="s">
        <v>151</v>
      </c>
      <c r="G108" s="199" t="s">
        <v>124</v>
      </c>
      <c r="H108" s="200">
        <v>161.09999999999999</v>
      </c>
      <c r="I108" s="201"/>
      <c r="J108" s="202">
        <f>ROUND(I108*H108,2)</f>
        <v>0</v>
      </c>
      <c r="K108" s="198" t="s">
        <v>125</v>
      </c>
      <c r="L108" s="45"/>
      <c r="M108" s="203" t="s">
        <v>5</v>
      </c>
      <c r="N108" s="204" t="s">
        <v>40</v>
      </c>
      <c r="O108" s="46"/>
      <c r="P108" s="205">
        <f>O108*H108</f>
        <v>0</v>
      </c>
      <c r="Q108" s="205">
        <v>4.0000000000000003E-05</v>
      </c>
      <c r="R108" s="205">
        <f>Q108*H108</f>
        <v>0.0064440000000000001</v>
      </c>
      <c r="S108" s="205">
        <v>0</v>
      </c>
      <c r="T108" s="206">
        <f>S108*H108</f>
        <v>0</v>
      </c>
      <c r="AR108" s="23" t="s">
        <v>126</v>
      </c>
      <c r="AT108" s="23" t="s">
        <v>121</v>
      </c>
      <c r="AU108" s="23" t="s">
        <v>79</v>
      </c>
      <c r="AY108" s="23" t="s">
        <v>118</v>
      </c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23" t="s">
        <v>77</v>
      </c>
      <c r="BK108" s="207">
        <f>ROUND(I108*H108,2)</f>
        <v>0</v>
      </c>
      <c r="BL108" s="23" t="s">
        <v>126</v>
      </c>
      <c r="BM108" s="23" t="s">
        <v>152</v>
      </c>
    </row>
    <row r="109" s="1" customFormat="1">
      <c r="B109" s="45"/>
      <c r="D109" s="208" t="s">
        <v>128</v>
      </c>
      <c r="F109" s="209" t="s">
        <v>153</v>
      </c>
      <c r="I109" s="210"/>
      <c r="L109" s="45"/>
      <c r="M109" s="211"/>
      <c r="N109" s="46"/>
      <c r="O109" s="46"/>
      <c r="P109" s="46"/>
      <c r="Q109" s="46"/>
      <c r="R109" s="46"/>
      <c r="S109" s="46"/>
      <c r="T109" s="84"/>
      <c r="AT109" s="23" t="s">
        <v>128</v>
      </c>
      <c r="AU109" s="23" t="s">
        <v>79</v>
      </c>
    </row>
    <row r="110" s="11" customFormat="1">
      <c r="B110" s="212"/>
      <c r="D110" s="208" t="s">
        <v>130</v>
      </c>
      <c r="E110" s="213" t="s">
        <v>5</v>
      </c>
      <c r="F110" s="214" t="s">
        <v>147</v>
      </c>
      <c r="H110" s="215">
        <v>48.600000000000001</v>
      </c>
      <c r="I110" s="216"/>
      <c r="L110" s="212"/>
      <c r="M110" s="217"/>
      <c r="N110" s="218"/>
      <c r="O110" s="218"/>
      <c r="P110" s="218"/>
      <c r="Q110" s="218"/>
      <c r="R110" s="218"/>
      <c r="S110" s="218"/>
      <c r="T110" s="219"/>
      <c r="AT110" s="213" t="s">
        <v>130</v>
      </c>
      <c r="AU110" s="213" t="s">
        <v>79</v>
      </c>
      <c r="AV110" s="11" t="s">
        <v>79</v>
      </c>
      <c r="AW110" s="11" t="s">
        <v>33</v>
      </c>
      <c r="AX110" s="11" t="s">
        <v>69</v>
      </c>
      <c r="AY110" s="213" t="s">
        <v>118</v>
      </c>
    </row>
    <row r="111" s="11" customFormat="1">
      <c r="B111" s="212"/>
      <c r="D111" s="208" t="s">
        <v>130</v>
      </c>
      <c r="E111" s="213" t="s">
        <v>5</v>
      </c>
      <c r="F111" s="214" t="s">
        <v>148</v>
      </c>
      <c r="H111" s="215">
        <v>43</v>
      </c>
      <c r="I111" s="216"/>
      <c r="L111" s="212"/>
      <c r="M111" s="217"/>
      <c r="N111" s="218"/>
      <c r="O111" s="218"/>
      <c r="P111" s="218"/>
      <c r="Q111" s="218"/>
      <c r="R111" s="218"/>
      <c r="S111" s="218"/>
      <c r="T111" s="219"/>
      <c r="AT111" s="213" t="s">
        <v>130</v>
      </c>
      <c r="AU111" s="213" t="s">
        <v>79</v>
      </c>
      <c r="AV111" s="11" t="s">
        <v>79</v>
      </c>
      <c r="AW111" s="11" t="s">
        <v>33</v>
      </c>
      <c r="AX111" s="11" t="s">
        <v>69</v>
      </c>
      <c r="AY111" s="213" t="s">
        <v>118</v>
      </c>
    </row>
    <row r="112" s="11" customFormat="1">
      <c r="B112" s="212"/>
      <c r="D112" s="208" t="s">
        <v>130</v>
      </c>
      <c r="E112" s="213" t="s">
        <v>5</v>
      </c>
      <c r="F112" s="214" t="s">
        <v>149</v>
      </c>
      <c r="H112" s="215">
        <v>69.5</v>
      </c>
      <c r="I112" s="216"/>
      <c r="L112" s="212"/>
      <c r="M112" s="217"/>
      <c r="N112" s="218"/>
      <c r="O112" s="218"/>
      <c r="P112" s="218"/>
      <c r="Q112" s="218"/>
      <c r="R112" s="218"/>
      <c r="S112" s="218"/>
      <c r="T112" s="219"/>
      <c r="AT112" s="213" t="s">
        <v>130</v>
      </c>
      <c r="AU112" s="213" t="s">
        <v>79</v>
      </c>
      <c r="AV112" s="11" t="s">
        <v>79</v>
      </c>
      <c r="AW112" s="11" t="s">
        <v>33</v>
      </c>
      <c r="AX112" s="11" t="s">
        <v>69</v>
      </c>
      <c r="AY112" s="213" t="s">
        <v>118</v>
      </c>
    </row>
    <row r="113" s="12" customFormat="1">
      <c r="B113" s="220"/>
      <c r="D113" s="208" t="s">
        <v>130</v>
      </c>
      <c r="E113" s="221" t="s">
        <v>5</v>
      </c>
      <c r="F113" s="222" t="s">
        <v>134</v>
      </c>
      <c r="H113" s="223">
        <v>161.09999999999999</v>
      </c>
      <c r="I113" s="224"/>
      <c r="L113" s="220"/>
      <c r="M113" s="225"/>
      <c r="N113" s="226"/>
      <c r="O113" s="226"/>
      <c r="P113" s="226"/>
      <c r="Q113" s="226"/>
      <c r="R113" s="226"/>
      <c r="S113" s="226"/>
      <c r="T113" s="227"/>
      <c r="AT113" s="221" t="s">
        <v>130</v>
      </c>
      <c r="AU113" s="221" t="s">
        <v>79</v>
      </c>
      <c r="AV113" s="12" t="s">
        <v>126</v>
      </c>
      <c r="AW113" s="12" t="s">
        <v>33</v>
      </c>
      <c r="AX113" s="12" t="s">
        <v>77</v>
      </c>
      <c r="AY113" s="221" t="s">
        <v>118</v>
      </c>
    </row>
    <row r="114" s="10" customFormat="1" ht="29.88" customHeight="1">
      <c r="B114" s="182"/>
      <c r="D114" s="183" t="s">
        <v>68</v>
      </c>
      <c r="E114" s="193" t="s">
        <v>154</v>
      </c>
      <c r="F114" s="193" t="s">
        <v>155</v>
      </c>
      <c r="I114" s="185"/>
      <c r="J114" s="194">
        <f>BK114</f>
        <v>0</v>
      </c>
      <c r="L114" s="182"/>
      <c r="M114" s="187"/>
      <c r="N114" s="188"/>
      <c r="O114" s="188"/>
      <c r="P114" s="189">
        <f>SUM(P115:P123)</f>
        <v>0</v>
      </c>
      <c r="Q114" s="188"/>
      <c r="R114" s="189">
        <f>SUM(R115:R123)</f>
        <v>0</v>
      </c>
      <c r="S114" s="188"/>
      <c r="T114" s="190">
        <f>SUM(T115:T123)</f>
        <v>0</v>
      </c>
      <c r="AR114" s="183" t="s">
        <v>77</v>
      </c>
      <c r="AT114" s="191" t="s">
        <v>68</v>
      </c>
      <c r="AU114" s="191" t="s">
        <v>77</v>
      </c>
      <c r="AY114" s="183" t="s">
        <v>118</v>
      </c>
      <c r="BK114" s="192">
        <f>SUM(BK115:BK123)</f>
        <v>0</v>
      </c>
    </row>
    <row r="115" s="1" customFormat="1" ht="25.5" customHeight="1">
      <c r="B115" s="195"/>
      <c r="C115" s="196" t="s">
        <v>156</v>
      </c>
      <c r="D115" s="196" t="s">
        <v>121</v>
      </c>
      <c r="E115" s="197" t="s">
        <v>157</v>
      </c>
      <c r="F115" s="198" t="s">
        <v>158</v>
      </c>
      <c r="G115" s="199" t="s">
        <v>159</v>
      </c>
      <c r="H115" s="200">
        <v>11.882999999999999</v>
      </c>
      <c r="I115" s="201"/>
      <c r="J115" s="202">
        <f>ROUND(I115*H115,2)</f>
        <v>0</v>
      </c>
      <c r="K115" s="198" t="s">
        <v>125</v>
      </c>
      <c r="L115" s="45"/>
      <c r="M115" s="203" t="s">
        <v>5</v>
      </c>
      <c r="N115" s="204" t="s">
        <v>40</v>
      </c>
      <c r="O115" s="46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AR115" s="23" t="s">
        <v>126</v>
      </c>
      <c r="AT115" s="23" t="s">
        <v>121</v>
      </c>
      <c r="AU115" s="23" t="s">
        <v>79</v>
      </c>
      <c r="AY115" s="23" t="s">
        <v>118</v>
      </c>
      <c r="BE115" s="207">
        <f>IF(N115="základní",J115,0)</f>
        <v>0</v>
      </c>
      <c r="BF115" s="207">
        <f>IF(N115="snížená",J115,0)</f>
        <v>0</v>
      </c>
      <c r="BG115" s="207">
        <f>IF(N115="zákl. přenesená",J115,0)</f>
        <v>0</v>
      </c>
      <c r="BH115" s="207">
        <f>IF(N115="sníž. přenesená",J115,0)</f>
        <v>0</v>
      </c>
      <c r="BI115" s="207">
        <f>IF(N115="nulová",J115,0)</f>
        <v>0</v>
      </c>
      <c r="BJ115" s="23" t="s">
        <v>77</v>
      </c>
      <c r="BK115" s="207">
        <f>ROUND(I115*H115,2)</f>
        <v>0</v>
      </c>
      <c r="BL115" s="23" t="s">
        <v>126</v>
      </c>
      <c r="BM115" s="23" t="s">
        <v>160</v>
      </c>
    </row>
    <row r="116" s="1" customFormat="1">
      <c r="B116" s="45"/>
      <c r="D116" s="208" t="s">
        <v>128</v>
      </c>
      <c r="F116" s="209" t="s">
        <v>161</v>
      </c>
      <c r="I116" s="210"/>
      <c r="L116" s="45"/>
      <c r="M116" s="211"/>
      <c r="N116" s="46"/>
      <c r="O116" s="46"/>
      <c r="P116" s="46"/>
      <c r="Q116" s="46"/>
      <c r="R116" s="46"/>
      <c r="S116" s="46"/>
      <c r="T116" s="84"/>
      <c r="AT116" s="23" t="s">
        <v>128</v>
      </c>
      <c r="AU116" s="23" t="s">
        <v>79</v>
      </c>
    </row>
    <row r="117" s="1" customFormat="1" ht="25.5" customHeight="1">
      <c r="B117" s="195"/>
      <c r="C117" s="196" t="s">
        <v>119</v>
      </c>
      <c r="D117" s="196" t="s">
        <v>121</v>
      </c>
      <c r="E117" s="197" t="s">
        <v>162</v>
      </c>
      <c r="F117" s="198" t="s">
        <v>163</v>
      </c>
      <c r="G117" s="199" t="s">
        <v>159</v>
      </c>
      <c r="H117" s="200">
        <v>11.882999999999999</v>
      </c>
      <c r="I117" s="201"/>
      <c r="J117" s="202">
        <f>ROUND(I117*H117,2)</f>
        <v>0</v>
      </c>
      <c r="K117" s="198" t="s">
        <v>125</v>
      </c>
      <c r="L117" s="45"/>
      <c r="M117" s="203" t="s">
        <v>5</v>
      </c>
      <c r="N117" s="204" t="s">
        <v>40</v>
      </c>
      <c r="O117" s="46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AR117" s="23" t="s">
        <v>126</v>
      </c>
      <c r="AT117" s="23" t="s">
        <v>121</v>
      </c>
      <c r="AU117" s="23" t="s">
        <v>79</v>
      </c>
      <c r="AY117" s="23" t="s">
        <v>118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23" t="s">
        <v>77</v>
      </c>
      <c r="BK117" s="207">
        <f>ROUND(I117*H117,2)</f>
        <v>0</v>
      </c>
      <c r="BL117" s="23" t="s">
        <v>126</v>
      </c>
      <c r="BM117" s="23" t="s">
        <v>164</v>
      </c>
    </row>
    <row r="118" s="1" customFormat="1">
      <c r="B118" s="45"/>
      <c r="D118" s="208" t="s">
        <v>128</v>
      </c>
      <c r="F118" s="209" t="s">
        <v>165</v>
      </c>
      <c r="I118" s="210"/>
      <c r="L118" s="45"/>
      <c r="M118" s="211"/>
      <c r="N118" s="46"/>
      <c r="O118" s="46"/>
      <c r="P118" s="46"/>
      <c r="Q118" s="46"/>
      <c r="R118" s="46"/>
      <c r="S118" s="46"/>
      <c r="T118" s="84"/>
      <c r="AT118" s="23" t="s">
        <v>128</v>
      </c>
      <c r="AU118" s="23" t="s">
        <v>79</v>
      </c>
    </row>
    <row r="119" s="1" customFormat="1" ht="25.5" customHeight="1">
      <c r="B119" s="195"/>
      <c r="C119" s="196" t="s">
        <v>166</v>
      </c>
      <c r="D119" s="196" t="s">
        <v>121</v>
      </c>
      <c r="E119" s="197" t="s">
        <v>167</v>
      </c>
      <c r="F119" s="198" t="s">
        <v>168</v>
      </c>
      <c r="G119" s="199" t="s">
        <v>159</v>
      </c>
      <c r="H119" s="200">
        <v>166.362</v>
      </c>
      <c r="I119" s="201"/>
      <c r="J119" s="202">
        <f>ROUND(I119*H119,2)</f>
        <v>0</v>
      </c>
      <c r="K119" s="198" t="s">
        <v>125</v>
      </c>
      <c r="L119" s="45"/>
      <c r="M119" s="203" t="s">
        <v>5</v>
      </c>
      <c r="N119" s="204" t="s">
        <v>40</v>
      </c>
      <c r="O119" s="46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AR119" s="23" t="s">
        <v>126</v>
      </c>
      <c r="AT119" s="23" t="s">
        <v>121</v>
      </c>
      <c r="AU119" s="23" t="s">
        <v>79</v>
      </c>
      <c r="AY119" s="23" t="s">
        <v>118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23" t="s">
        <v>77</v>
      </c>
      <c r="BK119" s="207">
        <f>ROUND(I119*H119,2)</f>
        <v>0</v>
      </c>
      <c r="BL119" s="23" t="s">
        <v>126</v>
      </c>
      <c r="BM119" s="23" t="s">
        <v>169</v>
      </c>
    </row>
    <row r="120" s="1" customFormat="1">
      <c r="B120" s="45"/>
      <c r="D120" s="208" t="s">
        <v>128</v>
      </c>
      <c r="F120" s="209" t="s">
        <v>170</v>
      </c>
      <c r="I120" s="210"/>
      <c r="L120" s="45"/>
      <c r="M120" s="211"/>
      <c r="N120" s="46"/>
      <c r="O120" s="46"/>
      <c r="P120" s="46"/>
      <c r="Q120" s="46"/>
      <c r="R120" s="46"/>
      <c r="S120" s="46"/>
      <c r="T120" s="84"/>
      <c r="AT120" s="23" t="s">
        <v>128</v>
      </c>
      <c r="AU120" s="23" t="s">
        <v>79</v>
      </c>
    </row>
    <row r="121" s="11" customFormat="1">
      <c r="B121" s="212"/>
      <c r="D121" s="208" t="s">
        <v>130</v>
      </c>
      <c r="F121" s="214" t="s">
        <v>171</v>
      </c>
      <c r="H121" s="215">
        <v>166.362</v>
      </c>
      <c r="I121" s="216"/>
      <c r="L121" s="212"/>
      <c r="M121" s="217"/>
      <c r="N121" s="218"/>
      <c r="O121" s="218"/>
      <c r="P121" s="218"/>
      <c r="Q121" s="218"/>
      <c r="R121" s="218"/>
      <c r="S121" s="218"/>
      <c r="T121" s="219"/>
      <c r="AT121" s="213" t="s">
        <v>130</v>
      </c>
      <c r="AU121" s="213" t="s">
        <v>79</v>
      </c>
      <c r="AV121" s="11" t="s">
        <v>79</v>
      </c>
      <c r="AW121" s="11" t="s">
        <v>6</v>
      </c>
      <c r="AX121" s="11" t="s">
        <v>77</v>
      </c>
      <c r="AY121" s="213" t="s">
        <v>118</v>
      </c>
    </row>
    <row r="122" s="1" customFormat="1" ht="25.5" customHeight="1">
      <c r="B122" s="195"/>
      <c r="C122" s="196" t="s">
        <v>172</v>
      </c>
      <c r="D122" s="196" t="s">
        <v>121</v>
      </c>
      <c r="E122" s="197" t="s">
        <v>173</v>
      </c>
      <c r="F122" s="198" t="s">
        <v>174</v>
      </c>
      <c r="G122" s="199" t="s">
        <v>159</v>
      </c>
      <c r="H122" s="200">
        <v>11.882999999999999</v>
      </c>
      <c r="I122" s="201"/>
      <c r="J122" s="202">
        <f>ROUND(I122*H122,2)</f>
        <v>0</v>
      </c>
      <c r="K122" s="198" t="s">
        <v>125</v>
      </c>
      <c r="L122" s="45"/>
      <c r="M122" s="203" t="s">
        <v>5</v>
      </c>
      <c r="N122" s="204" t="s">
        <v>40</v>
      </c>
      <c r="O122" s="46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AR122" s="23" t="s">
        <v>126</v>
      </c>
      <c r="AT122" s="23" t="s">
        <v>121</v>
      </c>
      <c r="AU122" s="23" t="s">
        <v>79</v>
      </c>
      <c r="AY122" s="23" t="s">
        <v>118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23" t="s">
        <v>77</v>
      </c>
      <c r="BK122" s="207">
        <f>ROUND(I122*H122,2)</f>
        <v>0</v>
      </c>
      <c r="BL122" s="23" t="s">
        <v>126</v>
      </c>
      <c r="BM122" s="23" t="s">
        <v>175</v>
      </c>
    </row>
    <row r="123" s="1" customFormat="1">
      <c r="B123" s="45"/>
      <c r="D123" s="208" t="s">
        <v>128</v>
      </c>
      <c r="F123" s="209" t="s">
        <v>176</v>
      </c>
      <c r="I123" s="210"/>
      <c r="L123" s="45"/>
      <c r="M123" s="211"/>
      <c r="N123" s="46"/>
      <c r="O123" s="46"/>
      <c r="P123" s="46"/>
      <c r="Q123" s="46"/>
      <c r="R123" s="46"/>
      <c r="S123" s="46"/>
      <c r="T123" s="84"/>
      <c r="AT123" s="23" t="s">
        <v>128</v>
      </c>
      <c r="AU123" s="23" t="s">
        <v>79</v>
      </c>
    </row>
    <row r="124" s="10" customFormat="1" ht="29.88" customHeight="1">
      <c r="B124" s="182"/>
      <c r="D124" s="183" t="s">
        <v>68</v>
      </c>
      <c r="E124" s="193" t="s">
        <v>177</v>
      </c>
      <c r="F124" s="193" t="s">
        <v>178</v>
      </c>
      <c r="I124" s="185"/>
      <c r="J124" s="194">
        <f>BK124</f>
        <v>0</v>
      </c>
      <c r="L124" s="182"/>
      <c r="M124" s="187"/>
      <c r="N124" s="188"/>
      <c r="O124" s="188"/>
      <c r="P124" s="189">
        <f>SUM(P125:P126)</f>
        <v>0</v>
      </c>
      <c r="Q124" s="188"/>
      <c r="R124" s="189">
        <f>SUM(R125:R126)</f>
        <v>0</v>
      </c>
      <c r="S124" s="188"/>
      <c r="T124" s="190">
        <f>SUM(T125:T126)</f>
        <v>0</v>
      </c>
      <c r="AR124" s="183" t="s">
        <v>77</v>
      </c>
      <c r="AT124" s="191" t="s">
        <v>68</v>
      </c>
      <c r="AU124" s="191" t="s">
        <v>77</v>
      </c>
      <c r="AY124" s="183" t="s">
        <v>118</v>
      </c>
      <c r="BK124" s="192">
        <f>SUM(BK125:BK126)</f>
        <v>0</v>
      </c>
    </row>
    <row r="125" s="1" customFormat="1" ht="16.5" customHeight="1">
      <c r="B125" s="195"/>
      <c r="C125" s="196" t="s">
        <v>140</v>
      </c>
      <c r="D125" s="196" t="s">
        <v>121</v>
      </c>
      <c r="E125" s="197" t="s">
        <v>179</v>
      </c>
      <c r="F125" s="198" t="s">
        <v>180</v>
      </c>
      <c r="G125" s="199" t="s">
        <v>159</v>
      </c>
      <c r="H125" s="200">
        <v>2.012</v>
      </c>
      <c r="I125" s="201"/>
      <c r="J125" s="202">
        <f>ROUND(I125*H125,2)</f>
        <v>0</v>
      </c>
      <c r="K125" s="198" t="s">
        <v>125</v>
      </c>
      <c r="L125" s="45"/>
      <c r="M125" s="203" t="s">
        <v>5</v>
      </c>
      <c r="N125" s="204" t="s">
        <v>40</v>
      </c>
      <c r="O125" s="46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AR125" s="23" t="s">
        <v>126</v>
      </c>
      <c r="AT125" s="23" t="s">
        <v>121</v>
      </c>
      <c r="AU125" s="23" t="s">
        <v>79</v>
      </c>
      <c r="AY125" s="23" t="s">
        <v>118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23" t="s">
        <v>77</v>
      </c>
      <c r="BK125" s="207">
        <f>ROUND(I125*H125,2)</f>
        <v>0</v>
      </c>
      <c r="BL125" s="23" t="s">
        <v>126</v>
      </c>
      <c r="BM125" s="23" t="s">
        <v>181</v>
      </c>
    </row>
    <row r="126" s="1" customFormat="1">
      <c r="B126" s="45"/>
      <c r="D126" s="208" t="s">
        <v>128</v>
      </c>
      <c r="F126" s="209" t="s">
        <v>182</v>
      </c>
      <c r="I126" s="210"/>
      <c r="L126" s="45"/>
      <c r="M126" s="211"/>
      <c r="N126" s="46"/>
      <c r="O126" s="46"/>
      <c r="P126" s="46"/>
      <c r="Q126" s="46"/>
      <c r="R126" s="46"/>
      <c r="S126" s="46"/>
      <c r="T126" s="84"/>
      <c r="AT126" s="23" t="s">
        <v>128</v>
      </c>
      <c r="AU126" s="23" t="s">
        <v>79</v>
      </c>
    </row>
    <row r="127" s="10" customFormat="1" ht="37.44" customHeight="1">
      <c r="B127" s="182"/>
      <c r="D127" s="183" t="s">
        <v>68</v>
      </c>
      <c r="E127" s="184" t="s">
        <v>183</v>
      </c>
      <c r="F127" s="184" t="s">
        <v>184</v>
      </c>
      <c r="I127" s="185"/>
      <c r="J127" s="186">
        <f>BK127</f>
        <v>0</v>
      </c>
      <c r="L127" s="182"/>
      <c r="M127" s="187"/>
      <c r="N127" s="188"/>
      <c r="O127" s="188"/>
      <c r="P127" s="189">
        <f>P128+P136+P149</f>
        <v>0</v>
      </c>
      <c r="Q127" s="188"/>
      <c r="R127" s="189">
        <f>R128+R136+R149</f>
        <v>0.66081699999999999</v>
      </c>
      <c r="S127" s="188"/>
      <c r="T127" s="190">
        <f>T128+T136+T149</f>
        <v>11.883434999999999</v>
      </c>
      <c r="AR127" s="183" t="s">
        <v>79</v>
      </c>
      <c r="AT127" s="191" t="s">
        <v>68</v>
      </c>
      <c r="AU127" s="191" t="s">
        <v>69</v>
      </c>
      <c r="AY127" s="183" t="s">
        <v>118</v>
      </c>
      <c r="BK127" s="192">
        <f>BK128+BK136+BK149</f>
        <v>0</v>
      </c>
    </row>
    <row r="128" s="10" customFormat="1" ht="19.92" customHeight="1">
      <c r="B128" s="182"/>
      <c r="D128" s="183" t="s">
        <v>68</v>
      </c>
      <c r="E128" s="193" t="s">
        <v>185</v>
      </c>
      <c r="F128" s="193" t="s">
        <v>186</v>
      </c>
      <c r="I128" s="185"/>
      <c r="J128" s="194">
        <f>BK128</f>
        <v>0</v>
      </c>
      <c r="L128" s="182"/>
      <c r="M128" s="187"/>
      <c r="N128" s="188"/>
      <c r="O128" s="188"/>
      <c r="P128" s="189">
        <f>SUM(P129:P135)</f>
        <v>0</v>
      </c>
      <c r="Q128" s="188"/>
      <c r="R128" s="189">
        <f>SUM(R129:R135)</f>
        <v>0.18848699999999999</v>
      </c>
      <c r="S128" s="188"/>
      <c r="T128" s="190">
        <f>SUM(T129:T135)</f>
        <v>0</v>
      </c>
      <c r="AR128" s="183" t="s">
        <v>79</v>
      </c>
      <c r="AT128" s="191" t="s">
        <v>68</v>
      </c>
      <c r="AU128" s="191" t="s">
        <v>77</v>
      </c>
      <c r="AY128" s="183" t="s">
        <v>118</v>
      </c>
      <c r="BK128" s="192">
        <f>SUM(BK129:BK135)</f>
        <v>0</v>
      </c>
    </row>
    <row r="129" s="1" customFormat="1" ht="16.5" customHeight="1">
      <c r="B129" s="195"/>
      <c r="C129" s="196" t="s">
        <v>187</v>
      </c>
      <c r="D129" s="196" t="s">
        <v>121</v>
      </c>
      <c r="E129" s="197" t="s">
        <v>188</v>
      </c>
      <c r="F129" s="198" t="s">
        <v>189</v>
      </c>
      <c r="G129" s="199" t="s">
        <v>124</v>
      </c>
      <c r="H129" s="200">
        <v>161.09999999999999</v>
      </c>
      <c r="I129" s="201"/>
      <c r="J129" s="202">
        <f>ROUND(I129*H129,2)</f>
        <v>0</v>
      </c>
      <c r="K129" s="198" t="s">
        <v>5</v>
      </c>
      <c r="L129" s="45"/>
      <c r="M129" s="203" t="s">
        <v>5</v>
      </c>
      <c r="N129" s="204" t="s">
        <v>40</v>
      </c>
      <c r="O129" s="46"/>
      <c r="P129" s="205">
        <f>O129*H129</f>
        <v>0</v>
      </c>
      <c r="Q129" s="205">
        <v>0.00117</v>
      </c>
      <c r="R129" s="205">
        <f>Q129*H129</f>
        <v>0.18848699999999999</v>
      </c>
      <c r="S129" s="205">
        <v>0</v>
      </c>
      <c r="T129" s="206">
        <f>S129*H129</f>
        <v>0</v>
      </c>
      <c r="AR129" s="23" t="s">
        <v>190</v>
      </c>
      <c r="AT129" s="23" t="s">
        <v>121</v>
      </c>
      <c r="AU129" s="23" t="s">
        <v>79</v>
      </c>
      <c r="AY129" s="23" t="s">
        <v>118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23" t="s">
        <v>77</v>
      </c>
      <c r="BK129" s="207">
        <f>ROUND(I129*H129,2)</f>
        <v>0</v>
      </c>
      <c r="BL129" s="23" t="s">
        <v>190</v>
      </c>
      <c r="BM129" s="23" t="s">
        <v>191</v>
      </c>
    </row>
    <row r="130" s="11" customFormat="1">
      <c r="B130" s="212"/>
      <c r="D130" s="208" t="s">
        <v>130</v>
      </c>
      <c r="E130" s="213" t="s">
        <v>5</v>
      </c>
      <c r="F130" s="214" t="s">
        <v>147</v>
      </c>
      <c r="H130" s="215">
        <v>48.600000000000001</v>
      </c>
      <c r="I130" s="216"/>
      <c r="L130" s="212"/>
      <c r="M130" s="217"/>
      <c r="N130" s="218"/>
      <c r="O130" s="218"/>
      <c r="P130" s="218"/>
      <c r="Q130" s="218"/>
      <c r="R130" s="218"/>
      <c r="S130" s="218"/>
      <c r="T130" s="219"/>
      <c r="AT130" s="213" t="s">
        <v>130</v>
      </c>
      <c r="AU130" s="213" t="s">
        <v>79</v>
      </c>
      <c r="AV130" s="11" t="s">
        <v>79</v>
      </c>
      <c r="AW130" s="11" t="s">
        <v>33</v>
      </c>
      <c r="AX130" s="11" t="s">
        <v>69</v>
      </c>
      <c r="AY130" s="213" t="s">
        <v>118</v>
      </c>
    </row>
    <row r="131" s="11" customFormat="1">
      <c r="B131" s="212"/>
      <c r="D131" s="208" t="s">
        <v>130</v>
      </c>
      <c r="E131" s="213" t="s">
        <v>5</v>
      </c>
      <c r="F131" s="214" t="s">
        <v>148</v>
      </c>
      <c r="H131" s="215">
        <v>43</v>
      </c>
      <c r="I131" s="216"/>
      <c r="L131" s="212"/>
      <c r="M131" s="217"/>
      <c r="N131" s="218"/>
      <c r="O131" s="218"/>
      <c r="P131" s="218"/>
      <c r="Q131" s="218"/>
      <c r="R131" s="218"/>
      <c r="S131" s="218"/>
      <c r="T131" s="219"/>
      <c r="AT131" s="213" t="s">
        <v>130</v>
      </c>
      <c r="AU131" s="213" t="s">
        <v>79</v>
      </c>
      <c r="AV131" s="11" t="s">
        <v>79</v>
      </c>
      <c r="AW131" s="11" t="s">
        <v>33</v>
      </c>
      <c r="AX131" s="11" t="s">
        <v>69</v>
      </c>
      <c r="AY131" s="213" t="s">
        <v>118</v>
      </c>
    </row>
    <row r="132" s="11" customFormat="1">
      <c r="B132" s="212"/>
      <c r="D132" s="208" t="s">
        <v>130</v>
      </c>
      <c r="E132" s="213" t="s">
        <v>5</v>
      </c>
      <c r="F132" s="214" t="s">
        <v>149</v>
      </c>
      <c r="H132" s="215">
        <v>69.5</v>
      </c>
      <c r="I132" s="216"/>
      <c r="L132" s="212"/>
      <c r="M132" s="217"/>
      <c r="N132" s="218"/>
      <c r="O132" s="218"/>
      <c r="P132" s="218"/>
      <c r="Q132" s="218"/>
      <c r="R132" s="218"/>
      <c r="S132" s="218"/>
      <c r="T132" s="219"/>
      <c r="AT132" s="213" t="s">
        <v>130</v>
      </c>
      <c r="AU132" s="213" t="s">
        <v>79</v>
      </c>
      <c r="AV132" s="11" t="s">
        <v>79</v>
      </c>
      <c r="AW132" s="11" t="s">
        <v>33</v>
      </c>
      <c r="AX132" s="11" t="s">
        <v>69</v>
      </c>
      <c r="AY132" s="213" t="s">
        <v>118</v>
      </c>
    </row>
    <row r="133" s="12" customFormat="1">
      <c r="B133" s="220"/>
      <c r="D133" s="208" t="s">
        <v>130</v>
      </c>
      <c r="E133" s="221" t="s">
        <v>5</v>
      </c>
      <c r="F133" s="222" t="s">
        <v>134</v>
      </c>
      <c r="H133" s="223">
        <v>161.09999999999999</v>
      </c>
      <c r="I133" s="224"/>
      <c r="L133" s="220"/>
      <c r="M133" s="225"/>
      <c r="N133" s="226"/>
      <c r="O133" s="226"/>
      <c r="P133" s="226"/>
      <c r="Q133" s="226"/>
      <c r="R133" s="226"/>
      <c r="S133" s="226"/>
      <c r="T133" s="227"/>
      <c r="AT133" s="221" t="s">
        <v>130</v>
      </c>
      <c r="AU133" s="221" t="s">
        <v>79</v>
      </c>
      <c r="AV133" s="12" t="s">
        <v>126</v>
      </c>
      <c r="AW133" s="12" t="s">
        <v>33</v>
      </c>
      <c r="AX133" s="12" t="s">
        <v>77</v>
      </c>
      <c r="AY133" s="221" t="s">
        <v>118</v>
      </c>
    </row>
    <row r="134" s="1" customFormat="1" ht="16.5" customHeight="1">
      <c r="B134" s="195"/>
      <c r="C134" s="196" t="s">
        <v>192</v>
      </c>
      <c r="D134" s="196" t="s">
        <v>121</v>
      </c>
      <c r="E134" s="197" t="s">
        <v>193</v>
      </c>
      <c r="F134" s="198" t="s">
        <v>194</v>
      </c>
      <c r="G134" s="199" t="s">
        <v>159</v>
      </c>
      <c r="H134" s="200">
        <v>0.188</v>
      </c>
      <c r="I134" s="201"/>
      <c r="J134" s="202">
        <f>ROUND(I134*H134,2)</f>
        <v>0</v>
      </c>
      <c r="K134" s="198" t="s">
        <v>125</v>
      </c>
      <c r="L134" s="45"/>
      <c r="M134" s="203" t="s">
        <v>5</v>
      </c>
      <c r="N134" s="204" t="s">
        <v>40</v>
      </c>
      <c r="O134" s="46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AR134" s="23" t="s">
        <v>190</v>
      </c>
      <c r="AT134" s="23" t="s">
        <v>121</v>
      </c>
      <c r="AU134" s="23" t="s">
        <v>79</v>
      </c>
      <c r="AY134" s="23" t="s">
        <v>118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23" t="s">
        <v>77</v>
      </c>
      <c r="BK134" s="207">
        <f>ROUND(I134*H134,2)</f>
        <v>0</v>
      </c>
      <c r="BL134" s="23" t="s">
        <v>190</v>
      </c>
      <c r="BM134" s="23" t="s">
        <v>195</v>
      </c>
    </row>
    <row r="135" s="1" customFormat="1">
      <c r="B135" s="45"/>
      <c r="D135" s="208" t="s">
        <v>128</v>
      </c>
      <c r="F135" s="209" t="s">
        <v>196</v>
      </c>
      <c r="I135" s="210"/>
      <c r="L135" s="45"/>
      <c r="M135" s="211"/>
      <c r="N135" s="46"/>
      <c r="O135" s="46"/>
      <c r="P135" s="46"/>
      <c r="Q135" s="46"/>
      <c r="R135" s="46"/>
      <c r="S135" s="46"/>
      <c r="T135" s="84"/>
      <c r="AT135" s="23" t="s">
        <v>128</v>
      </c>
      <c r="AU135" s="23" t="s">
        <v>79</v>
      </c>
    </row>
    <row r="136" s="10" customFormat="1" ht="29.88" customHeight="1">
      <c r="B136" s="182"/>
      <c r="D136" s="183" t="s">
        <v>68</v>
      </c>
      <c r="E136" s="193" t="s">
        <v>197</v>
      </c>
      <c r="F136" s="193" t="s">
        <v>198</v>
      </c>
      <c r="I136" s="185"/>
      <c r="J136" s="194">
        <f>BK136</f>
        <v>0</v>
      </c>
      <c r="L136" s="182"/>
      <c r="M136" s="187"/>
      <c r="N136" s="188"/>
      <c r="O136" s="188"/>
      <c r="P136" s="189">
        <f>SUM(P137:P148)</f>
        <v>0</v>
      </c>
      <c r="Q136" s="188"/>
      <c r="R136" s="189">
        <f>SUM(R137:R148)</f>
        <v>0</v>
      </c>
      <c r="S136" s="188"/>
      <c r="T136" s="190">
        <f>SUM(T137:T148)</f>
        <v>11.785164999999999</v>
      </c>
      <c r="AR136" s="183" t="s">
        <v>79</v>
      </c>
      <c r="AT136" s="191" t="s">
        <v>68</v>
      </c>
      <c r="AU136" s="191" t="s">
        <v>77</v>
      </c>
      <c r="AY136" s="183" t="s">
        <v>118</v>
      </c>
      <c r="BK136" s="192">
        <f>SUM(BK137:BK148)</f>
        <v>0</v>
      </c>
    </row>
    <row r="137" s="1" customFormat="1" ht="16.5" customHeight="1">
      <c r="B137" s="195"/>
      <c r="C137" s="196" t="s">
        <v>199</v>
      </c>
      <c r="D137" s="196" t="s">
        <v>121</v>
      </c>
      <c r="E137" s="197" t="s">
        <v>200</v>
      </c>
      <c r="F137" s="198" t="s">
        <v>201</v>
      </c>
      <c r="G137" s="199" t="s">
        <v>124</v>
      </c>
      <c r="H137" s="200">
        <v>317</v>
      </c>
      <c r="I137" s="201"/>
      <c r="J137" s="202">
        <f>ROUND(I137*H137,2)</f>
        <v>0</v>
      </c>
      <c r="K137" s="198" t="s">
        <v>5</v>
      </c>
      <c r="L137" s="45"/>
      <c r="M137" s="203" t="s">
        <v>5</v>
      </c>
      <c r="N137" s="204" t="s">
        <v>40</v>
      </c>
      <c r="O137" s="46"/>
      <c r="P137" s="205">
        <f>O137*H137</f>
        <v>0</v>
      </c>
      <c r="Q137" s="205">
        <v>0</v>
      </c>
      <c r="R137" s="205">
        <f>Q137*H137</f>
        <v>0</v>
      </c>
      <c r="S137" s="205">
        <v>0.024649999999999998</v>
      </c>
      <c r="T137" s="206">
        <f>S137*H137</f>
        <v>7.8140499999999991</v>
      </c>
      <c r="AR137" s="23" t="s">
        <v>190</v>
      </c>
      <c r="AT137" s="23" t="s">
        <v>121</v>
      </c>
      <c r="AU137" s="23" t="s">
        <v>79</v>
      </c>
      <c r="AY137" s="23" t="s">
        <v>118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23" t="s">
        <v>77</v>
      </c>
      <c r="BK137" s="207">
        <f>ROUND(I137*H137,2)</f>
        <v>0</v>
      </c>
      <c r="BL137" s="23" t="s">
        <v>190</v>
      </c>
      <c r="BM137" s="23" t="s">
        <v>202</v>
      </c>
    </row>
    <row r="138" s="1" customFormat="1">
      <c r="B138" s="45"/>
      <c r="D138" s="208" t="s">
        <v>128</v>
      </c>
      <c r="F138" s="209" t="s">
        <v>201</v>
      </c>
      <c r="I138" s="210"/>
      <c r="L138" s="45"/>
      <c r="M138" s="211"/>
      <c r="N138" s="46"/>
      <c r="O138" s="46"/>
      <c r="P138" s="46"/>
      <c r="Q138" s="46"/>
      <c r="R138" s="46"/>
      <c r="S138" s="46"/>
      <c r="T138" s="84"/>
      <c r="AT138" s="23" t="s">
        <v>128</v>
      </c>
      <c r="AU138" s="23" t="s">
        <v>79</v>
      </c>
    </row>
    <row r="139" s="11" customFormat="1">
      <c r="B139" s="212"/>
      <c r="D139" s="208" t="s">
        <v>130</v>
      </c>
      <c r="E139" s="213" t="s">
        <v>5</v>
      </c>
      <c r="F139" s="214" t="s">
        <v>131</v>
      </c>
      <c r="H139" s="215">
        <v>101</v>
      </c>
      <c r="I139" s="216"/>
      <c r="L139" s="212"/>
      <c r="M139" s="217"/>
      <c r="N139" s="218"/>
      <c r="O139" s="218"/>
      <c r="P139" s="218"/>
      <c r="Q139" s="218"/>
      <c r="R139" s="218"/>
      <c r="S139" s="218"/>
      <c r="T139" s="219"/>
      <c r="AT139" s="213" t="s">
        <v>130</v>
      </c>
      <c r="AU139" s="213" t="s">
        <v>79</v>
      </c>
      <c r="AV139" s="11" t="s">
        <v>79</v>
      </c>
      <c r="AW139" s="11" t="s">
        <v>33</v>
      </c>
      <c r="AX139" s="11" t="s">
        <v>69</v>
      </c>
      <c r="AY139" s="213" t="s">
        <v>118</v>
      </c>
    </row>
    <row r="140" s="11" customFormat="1">
      <c r="B140" s="212"/>
      <c r="D140" s="208" t="s">
        <v>130</v>
      </c>
      <c r="E140" s="213" t="s">
        <v>5</v>
      </c>
      <c r="F140" s="214" t="s">
        <v>132</v>
      </c>
      <c r="H140" s="215">
        <v>96</v>
      </c>
      <c r="I140" s="216"/>
      <c r="L140" s="212"/>
      <c r="M140" s="217"/>
      <c r="N140" s="218"/>
      <c r="O140" s="218"/>
      <c r="P140" s="218"/>
      <c r="Q140" s="218"/>
      <c r="R140" s="218"/>
      <c r="S140" s="218"/>
      <c r="T140" s="219"/>
      <c r="AT140" s="213" t="s">
        <v>130</v>
      </c>
      <c r="AU140" s="213" t="s">
        <v>79</v>
      </c>
      <c r="AV140" s="11" t="s">
        <v>79</v>
      </c>
      <c r="AW140" s="11" t="s">
        <v>33</v>
      </c>
      <c r="AX140" s="11" t="s">
        <v>69</v>
      </c>
      <c r="AY140" s="213" t="s">
        <v>118</v>
      </c>
    </row>
    <row r="141" s="11" customFormat="1">
      <c r="B141" s="212"/>
      <c r="D141" s="208" t="s">
        <v>130</v>
      </c>
      <c r="E141" s="213" t="s">
        <v>5</v>
      </c>
      <c r="F141" s="214" t="s">
        <v>133</v>
      </c>
      <c r="H141" s="215">
        <v>120</v>
      </c>
      <c r="I141" s="216"/>
      <c r="L141" s="212"/>
      <c r="M141" s="217"/>
      <c r="N141" s="218"/>
      <c r="O141" s="218"/>
      <c r="P141" s="218"/>
      <c r="Q141" s="218"/>
      <c r="R141" s="218"/>
      <c r="S141" s="218"/>
      <c r="T141" s="219"/>
      <c r="AT141" s="213" t="s">
        <v>130</v>
      </c>
      <c r="AU141" s="213" t="s">
        <v>79</v>
      </c>
      <c r="AV141" s="11" t="s">
        <v>79</v>
      </c>
      <c r="AW141" s="11" t="s">
        <v>33</v>
      </c>
      <c r="AX141" s="11" t="s">
        <v>69</v>
      </c>
      <c r="AY141" s="213" t="s">
        <v>118</v>
      </c>
    </row>
    <row r="142" s="12" customFormat="1">
      <c r="B142" s="220"/>
      <c r="D142" s="208" t="s">
        <v>130</v>
      </c>
      <c r="E142" s="221" t="s">
        <v>5</v>
      </c>
      <c r="F142" s="222" t="s">
        <v>134</v>
      </c>
      <c r="H142" s="223">
        <v>317</v>
      </c>
      <c r="I142" s="224"/>
      <c r="L142" s="220"/>
      <c r="M142" s="225"/>
      <c r="N142" s="226"/>
      <c r="O142" s="226"/>
      <c r="P142" s="226"/>
      <c r="Q142" s="226"/>
      <c r="R142" s="226"/>
      <c r="S142" s="226"/>
      <c r="T142" s="227"/>
      <c r="AT142" s="221" t="s">
        <v>130</v>
      </c>
      <c r="AU142" s="221" t="s">
        <v>79</v>
      </c>
      <c r="AV142" s="12" t="s">
        <v>126</v>
      </c>
      <c r="AW142" s="12" t="s">
        <v>33</v>
      </c>
      <c r="AX142" s="12" t="s">
        <v>77</v>
      </c>
      <c r="AY142" s="221" t="s">
        <v>118</v>
      </c>
    </row>
    <row r="143" s="1" customFormat="1" ht="16.5" customHeight="1">
      <c r="B143" s="195"/>
      <c r="C143" s="196" t="s">
        <v>203</v>
      </c>
      <c r="D143" s="196" t="s">
        <v>121</v>
      </c>
      <c r="E143" s="197" t="s">
        <v>204</v>
      </c>
      <c r="F143" s="198" t="s">
        <v>205</v>
      </c>
      <c r="G143" s="199" t="s">
        <v>124</v>
      </c>
      <c r="H143" s="200">
        <v>161.09999999999999</v>
      </c>
      <c r="I143" s="201"/>
      <c r="J143" s="202">
        <f>ROUND(I143*H143,2)</f>
        <v>0</v>
      </c>
      <c r="K143" s="198" t="s">
        <v>5</v>
      </c>
      <c r="L143" s="45"/>
      <c r="M143" s="203" t="s">
        <v>5</v>
      </c>
      <c r="N143" s="204" t="s">
        <v>40</v>
      </c>
      <c r="O143" s="46"/>
      <c r="P143" s="205">
        <f>O143*H143</f>
        <v>0</v>
      </c>
      <c r="Q143" s="205">
        <v>0</v>
      </c>
      <c r="R143" s="205">
        <f>Q143*H143</f>
        <v>0</v>
      </c>
      <c r="S143" s="205">
        <v>0.024649999999999998</v>
      </c>
      <c r="T143" s="206">
        <f>S143*H143</f>
        <v>3.9711149999999997</v>
      </c>
      <c r="AR143" s="23" t="s">
        <v>190</v>
      </c>
      <c r="AT143" s="23" t="s">
        <v>121</v>
      </c>
      <c r="AU143" s="23" t="s">
        <v>79</v>
      </c>
      <c r="AY143" s="23" t="s">
        <v>118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23" t="s">
        <v>77</v>
      </c>
      <c r="BK143" s="207">
        <f>ROUND(I143*H143,2)</f>
        <v>0</v>
      </c>
      <c r="BL143" s="23" t="s">
        <v>190</v>
      </c>
      <c r="BM143" s="23" t="s">
        <v>206</v>
      </c>
    </row>
    <row r="144" s="1" customFormat="1">
      <c r="B144" s="45"/>
      <c r="D144" s="208" t="s">
        <v>128</v>
      </c>
      <c r="F144" s="209" t="s">
        <v>205</v>
      </c>
      <c r="I144" s="210"/>
      <c r="L144" s="45"/>
      <c r="M144" s="211"/>
      <c r="N144" s="46"/>
      <c r="O144" s="46"/>
      <c r="P144" s="46"/>
      <c r="Q144" s="46"/>
      <c r="R144" s="46"/>
      <c r="S144" s="46"/>
      <c r="T144" s="84"/>
      <c r="AT144" s="23" t="s">
        <v>128</v>
      </c>
      <c r="AU144" s="23" t="s">
        <v>79</v>
      </c>
    </row>
    <row r="145" s="11" customFormat="1">
      <c r="B145" s="212"/>
      <c r="D145" s="208" t="s">
        <v>130</v>
      </c>
      <c r="E145" s="213" t="s">
        <v>5</v>
      </c>
      <c r="F145" s="214" t="s">
        <v>147</v>
      </c>
      <c r="H145" s="215">
        <v>48.600000000000001</v>
      </c>
      <c r="I145" s="216"/>
      <c r="L145" s="212"/>
      <c r="M145" s="217"/>
      <c r="N145" s="218"/>
      <c r="O145" s="218"/>
      <c r="P145" s="218"/>
      <c r="Q145" s="218"/>
      <c r="R145" s="218"/>
      <c r="S145" s="218"/>
      <c r="T145" s="219"/>
      <c r="AT145" s="213" t="s">
        <v>130</v>
      </c>
      <c r="AU145" s="213" t="s">
        <v>79</v>
      </c>
      <c r="AV145" s="11" t="s">
        <v>79</v>
      </c>
      <c r="AW145" s="11" t="s">
        <v>33</v>
      </c>
      <c r="AX145" s="11" t="s">
        <v>69</v>
      </c>
      <c r="AY145" s="213" t="s">
        <v>118</v>
      </c>
    </row>
    <row r="146" s="11" customFormat="1">
      <c r="B146" s="212"/>
      <c r="D146" s="208" t="s">
        <v>130</v>
      </c>
      <c r="E146" s="213" t="s">
        <v>5</v>
      </c>
      <c r="F146" s="214" t="s">
        <v>148</v>
      </c>
      <c r="H146" s="215">
        <v>43</v>
      </c>
      <c r="I146" s="216"/>
      <c r="L146" s="212"/>
      <c r="M146" s="217"/>
      <c r="N146" s="218"/>
      <c r="O146" s="218"/>
      <c r="P146" s="218"/>
      <c r="Q146" s="218"/>
      <c r="R146" s="218"/>
      <c r="S146" s="218"/>
      <c r="T146" s="219"/>
      <c r="AT146" s="213" t="s">
        <v>130</v>
      </c>
      <c r="AU146" s="213" t="s">
        <v>79</v>
      </c>
      <c r="AV146" s="11" t="s">
        <v>79</v>
      </c>
      <c r="AW146" s="11" t="s">
        <v>33</v>
      </c>
      <c r="AX146" s="11" t="s">
        <v>69</v>
      </c>
      <c r="AY146" s="213" t="s">
        <v>118</v>
      </c>
    </row>
    <row r="147" s="11" customFormat="1">
      <c r="B147" s="212"/>
      <c r="D147" s="208" t="s">
        <v>130</v>
      </c>
      <c r="E147" s="213" t="s">
        <v>5</v>
      </c>
      <c r="F147" s="214" t="s">
        <v>149</v>
      </c>
      <c r="H147" s="215">
        <v>69.5</v>
      </c>
      <c r="I147" s="216"/>
      <c r="L147" s="212"/>
      <c r="M147" s="217"/>
      <c r="N147" s="218"/>
      <c r="O147" s="218"/>
      <c r="P147" s="218"/>
      <c r="Q147" s="218"/>
      <c r="R147" s="218"/>
      <c r="S147" s="218"/>
      <c r="T147" s="219"/>
      <c r="AT147" s="213" t="s">
        <v>130</v>
      </c>
      <c r="AU147" s="213" t="s">
        <v>79</v>
      </c>
      <c r="AV147" s="11" t="s">
        <v>79</v>
      </c>
      <c r="AW147" s="11" t="s">
        <v>33</v>
      </c>
      <c r="AX147" s="11" t="s">
        <v>69</v>
      </c>
      <c r="AY147" s="213" t="s">
        <v>118</v>
      </c>
    </row>
    <row r="148" s="12" customFormat="1">
      <c r="B148" s="220"/>
      <c r="D148" s="208" t="s">
        <v>130</v>
      </c>
      <c r="E148" s="221" t="s">
        <v>5</v>
      </c>
      <c r="F148" s="222" t="s">
        <v>134</v>
      </c>
      <c r="H148" s="223">
        <v>161.09999999999999</v>
      </c>
      <c r="I148" s="224"/>
      <c r="L148" s="220"/>
      <c r="M148" s="225"/>
      <c r="N148" s="226"/>
      <c r="O148" s="226"/>
      <c r="P148" s="226"/>
      <c r="Q148" s="226"/>
      <c r="R148" s="226"/>
      <c r="S148" s="226"/>
      <c r="T148" s="227"/>
      <c r="AT148" s="221" t="s">
        <v>130</v>
      </c>
      <c r="AU148" s="221" t="s">
        <v>79</v>
      </c>
      <c r="AV148" s="12" t="s">
        <v>126</v>
      </c>
      <c r="AW148" s="12" t="s">
        <v>33</v>
      </c>
      <c r="AX148" s="12" t="s">
        <v>77</v>
      </c>
      <c r="AY148" s="221" t="s">
        <v>118</v>
      </c>
    </row>
    <row r="149" s="10" customFormat="1" ht="29.88" customHeight="1">
      <c r="B149" s="182"/>
      <c r="D149" s="183" t="s">
        <v>68</v>
      </c>
      <c r="E149" s="193" t="s">
        <v>207</v>
      </c>
      <c r="F149" s="193" t="s">
        <v>208</v>
      </c>
      <c r="I149" s="185"/>
      <c r="J149" s="194">
        <f>BK149</f>
        <v>0</v>
      </c>
      <c r="L149" s="182"/>
      <c r="M149" s="187"/>
      <c r="N149" s="188"/>
      <c r="O149" s="188"/>
      <c r="P149" s="189">
        <f>SUM(P150:P167)</f>
        <v>0</v>
      </c>
      <c r="Q149" s="188"/>
      <c r="R149" s="189">
        <f>SUM(R150:R167)</f>
        <v>0.47233000000000003</v>
      </c>
      <c r="S149" s="188"/>
      <c r="T149" s="190">
        <f>SUM(T150:T167)</f>
        <v>0.098269999999999996</v>
      </c>
      <c r="AR149" s="183" t="s">
        <v>79</v>
      </c>
      <c r="AT149" s="191" t="s">
        <v>68</v>
      </c>
      <c r="AU149" s="191" t="s">
        <v>77</v>
      </c>
      <c r="AY149" s="183" t="s">
        <v>118</v>
      </c>
      <c r="BK149" s="192">
        <f>SUM(BK150:BK167)</f>
        <v>0</v>
      </c>
    </row>
    <row r="150" s="1" customFormat="1" ht="16.5" customHeight="1">
      <c r="B150" s="195"/>
      <c r="C150" s="196" t="s">
        <v>209</v>
      </c>
      <c r="D150" s="196" t="s">
        <v>121</v>
      </c>
      <c r="E150" s="197" t="s">
        <v>210</v>
      </c>
      <c r="F150" s="198" t="s">
        <v>211</v>
      </c>
      <c r="G150" s="199" t="s">
        <v>124</v>
      </c>
      <c r="H150" s="200">
        <v>317</v>
      </c>
      <c r="I150" s="201"/>
      <c r="J150" s="202">
        <f>ROUND(I150*H150,2)</f>
        <v>0</v>
      </c>
      <c r="K150" s="198" t="s">
        <v>125</v>
      </c>
      <c r="L150" s="45"/>
      <c r="M150" s="203" t="s">
        <v>5</v>
      </c>
      <c r="N150" s="204" t="s">
        <v>40</v>
      </c>
      <c r="O150" s="46"/>
      <c r="P150" s="205">
        <f>O150*H150</f>
        <v>0</v>
      </c>
      <c r="Q150" s="205">
        <v>0.001</v>
      </c>
      <c r="R150" s="205">
        <f>Q150*H150</f>
        <v>0.317</v>
      </c>
      <c r="S150" s="205">
        <v>0.00031</v>
      </c>
      <c r="T150" s="206">
        <f>S150*H150</f>
        <v>0.098269999999999996</v>
      </c>
      <c r="AR150" s="23" t="s">
        <v>190</v>
      </c>
      <c r="AT150" s="23" t="s">
        <v>121</v>
      </c>
      <c r="AU150" s="23" t="s">
        <v>79</v>
      </c>
      <c r="AY150" s="23" t="s">
        <v>118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23" t="s">
        <v>77</v>
      </c>
      <c r="BK150" s="207">
        <f>ROUND(I150*H150,2)</f>
        <v>0</v>
      </c>
      <c r="BL150" s="23" t="s">
        <v>190</v>
      </c>
      <c r="BM150" s="23" t="s">
        <v>212</v>
      </c>
    </row>
    <row r="151" s="1" customFormat="1">
      <c r="B151" s="45"/>
      <c r="D151" s="208" t="s">
        <v>128</v>
      </c>
      <c r="F151" s="209" t="s">
        <v>213</v>
      </c>
      <c r="I151" s="210"/>
      <c r="L151" s="45"/>
      <c r="M151" s="211"/>
      <c r="N151" s="46"/>
      <c r="O151" s="46"/>
      <c r="P151" s="46"/>
      <c r="Q151" s="46"/>
      <c r="R151" s="46"/>
      <c r="S151" s="46"/>
      <c r="T151" s="84"/>
      <c r="AT151" s="23" t="s">
        <v>128</v>
      </c>
      <c r="AU151" s="23" t="s">
        <v>79</v>
      </c>
    </row>
    <row r="152" s="11" customFormat="1">
      <c r="B152" s="212"/>
      <c r="D152" s="208" t="s">
        <v>130</v>
      </c>
      <c r="E152" s="213" t="s">
        <v>5</v>
      </c>
      <c r="F152" s="214" t="s">
        <v>131</v>
      </c>
      <c r="H152" s="215">
        <v>101</v>
      </c>
      <c r="I152" s="216"/>
      <c r="L152" s="212"/>
      <c r="M152" s="217"/>
      <c r="N152" s="218"/>
      <c r="O152" s="218"/>
      <c r="P152" s="218"/>
      <c r="Q152" s="218"/>
      <c r="R152" s="218"/>
      <c r="S152" s="218"/>
      <c r="T152" s="219"/>
      <c r="AT152" s="213" t="s">
        <v>130</v>
      </c>
      <c r="AU152" s="213" t="s">
        <v>79</v>
      </c>
      <c r="AV152" s="11" t="s">
        <v>79</v>
      </c>
      <c r="AW152" s="11" t="s">
        <v>33</v>
      </c>
      <c r="AX152" s="11" t="s">
        <v>69</v>
      </c>
      <c r="AY152" s="213" t="s">
        <v>118</v>
      </c>
    </row>
    <row r="153" s="11" customFormat="1">
      <c r="B153" s="212"/>
      <c r="D153" s="208" t="s">
        <v>130</v>
      </c>
      <c r="E153" s="213" t="s">
        <v>5</v>
      </c>
      <c r="F153" s="214" t="s">
        <v>132</v>
      </c>
      <c r="H153" s="215">
        <v>96</v>
      </c>
      <c r="I153" s="216"/>
      <c r="L153" s="212"/>
      <c r="M153" s="217"/>
      <c r="N153" s="218"/>
      <c r="O153" s="218"/>
      <c r="P153" s="218"/>
      <c r="Q153" s="218"/>
      <c r="R153" s="218"/>
      <c r="S153" s="218"/>
      <c r="T153" s="219"/>
      <c r="AT153" s="213" t="s">
        <v>130</v>
      </c>
      <c r="AU153" s="213" t="s">
        <v>79</v>
      </c>
      <c r="AV153" s="11" t="s">
        <v>79</v>
      </c>
      <c r="AW153" s="11" t="s">
        <v>33</v>
      </c>
      <c r="AX153" s="11" t="s">
        <v>69</v>
      </c>
      <c r="AY153" s="213" t="s">
        <v>118</v>
      </c>
    </row>
    <row r="154" s="11" customFormat="1">
      <c r="B154" s="212"/>
      <c r="D154" s="208" t="s">
        <v>130</v>
      </c>
      <c r="E154" s="213" t="s">
        <v>5</v>
      </c>
      <c r="F154" s="214" t="s">
        <v>133</v>
      </c>
      <c r="H154" s="215">
        <v>120</v>
      </c>
      <c r="I154" s="216"/>
      <c r="L154" s="212"/>
      <c r="M154" s="217"/>
      <c r="N154" s="218"/>
      <c r="O154" s="218"/>
      <c r="P154" s="218"/>
      <c r="Q154" s="218"/>
      <c r="R154" s="218"/>
      <c r="S154" s="218"/>
      <c r="T154" s="219"/>
      <c r="AT154" s="213" t="s">
        <v>130</v>
      </c>
      <c r="AU154" s="213" t="s">
        <v>79</v>
      </c>
      <c r="AV154" s="11" t="s">
        <v>79</v>
      </c>
      <c r="AW154" s="11" t="s">
        <v>33</v>
      </c>
      <c r="AX154" s="11" t="s">
        <v>69</v>
      </c>
      <c r="AY154" s="213" t="s">
        <v>118</v>
      </c>
    </row>
    <row r="155" s="12" customFormat="1">
      <c r="B155" s="220"/>
      <c r="D155" s="208" t="s">
        <v>130</v>
      </c>
      <c r="E155" s="221" t="s">
        <v>5</v>
      </c>
      <c r="F155" s="222" t="s">
        <v>134</v>
      </c>
      <c r="H155" s="223">
        <v>317</v>
      </c>
      <c r="I155" s="224"/>
      <c r="L155" s="220"/>
      <c r="M155" s="225"/>
      <c r="N155" s="226"/>
      <c r="O155" s="226"/>
      <c r="P155" s="226"/>
      <c r="Q155" s="226"/>
      <c r="R155" s="226"/>
      <c r="S155" s="226"/>
      <c r="T155" s="227"/>
      <c r="AT155" s="221" t="s">
        <v>130</v>
      </c>
      <c r="AU155" s="221" t="s">
        <v>79</v>
      </c>
      <c r="AV155" s="12" t="s">
        <v>126</v>
      </c>
      <c r="AW155" s="12" t="s">
        <v>33</v>
      </c>
      <c r="AX155" s="12" t="s">
        <v>77</v>
      </c>
      <c r="AY155" s="221" t="s">
        <v>118</v>
      </c>
    </row>
    <row r="156" s="1" customFormat="1" ht="25.5" customHeight="1">
      <c r="B156" s="195"/>
      <c r="C156" s="196" t="s">
        <v>11</v>
      </c>
      <c r="D156" s="196" t="s">
        <v>121</v>
      </c>
      <c r="E156" s="197" t="s">
        <v>214</v>
      </c>
      <c r="F156" s="198" t="s">
        <v>215</v>
      </c>
      <c r="G156" s="199" t="s">
        <v>124</v>
      </c>
      <c r="H156" s="200">
        <v>317</v>
      </c>
      <c r="I156" s="201"/>
      <c r="J156" s="202">
        <f>ROUND(I156*H156,2)</f>
        <v>0</v>
      </c>
      <c r="K156" s="198" t="s">
        <v>125</v>
      </c>
      <c r="L156" s="45"/>
      <c r="M156" s="203" t="s">
        <v>5</v>
      </c>
      <c r="N156" s="204" t="s">
        <v>40</v>
      </c>
      <c r="O156" s="46"/>
      <c r="P156" s="205">
        <f>O156*H156</f>
        <v>0</v>
      </c>
      <c r="Q156" s="205">
        <v>0.00020000000000000001</v>
      </c>
      <c r="R156" s="205">
        <f>Q156*H156</f>
        <v>0.063399999999999998</v>
      </c>
      <c r="S156" s="205">
        <v>0</v>
      </c>
      <c r="T156" s="206">
        <f>S156*H156</f>
        <v>0</v>
      </c>
      <c r="AR156" s="23" t="s">
        <v>190</v>
      </c>
      <c r="AT156" s="23" t="s">
        <v>121</v>
      </c>
      <c r="AU156" s="23" t="s">
        <v>79</v>
      </c>
      <c r="AY156" s="23" t="s">
        <v>118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23" t="s">
        <v>77</v>
      </c>
      <c r="BK156" s="207">
        <f>ROUND(I156*H156,2)</f>
        <v>0</v>
      </c>
      <c r="BL156" s="23" t="s">
        <v>190</v>
      </c>
      <c r="BM156" s="23" t="s">
        <v>216</v>
      </c>
    </row>
    <row r="157" s="1" customFormat="1">
      <c r="B157" s="45"/>
      <c r="D157" s="208" t="s">
        <v>128</v>
      </c>
      <c r="F157" s="209" t="s">
        <v>217</v>
      </c>
      <c r="I157" s="210"/>
      <c r="L157" s="45"/>
      <c r="M157" s="211"/>
      <c r="N157" s="46"/>
      <c r="O157" s="46"/>
      <c r="P157" s="46"/>
      <c r="Q157" s="46"/>
      <c r="R157" s="46"/>
      <c r="S157" s="46"/>
      <c r="T157" s="84"/>
      <c r="AT157" s="23" t="s">
        <v>128</v>
      </c>
      <c r="AU157" s="23" t="s">
        <v>79</v>
      </c>
    </row>
    <row r="158" s="11" customFormat="1">
      <c r="B158" s="212"/>
      <c r="D158" s="208" t="s">
        <v>130</v>
      </c>
      <c r="E158" s="213" t="s">
        <v>5</v>
      </c>
      <c r="F158" s="214" t="s">
        <v>131</v>
      </c>
      <c r="H158" s="215">
        <v>101</v>
      </c>
      <c r="I158" s="216"/>
      <c r="L158" s="212"/>
      <c r="M158" s="217"/>
      <c r="N158" s="218"/>
      <c r="O158" s="218"/>
      <c r="P158" s="218"/>
      <c r="Q158" s="218"/>
      <c r="R158" s="218"/>
      <c r="S158" s="218"/>
      <c r="T158" s="219"/>
      <c r="AT158" s="213" t="s">
        <v>130</v>
      </c>
      <c r="AU158" s="213" t="s">
        <v>79</v>
      </c>
      <c r="AV158" s="11" t="s">
        <v>79</v>
      </c>
      <c r="AW158" s="11" t="s">
        <v>33</v>
      </c>
      <c r="AX158" s="11" t="s">
        <v>69</v>
      </c>
      <c r="AY158" s="213" t="s">
        <v>118</v>
      </c>
    </row>
    <row r="159" s="11" customFormat="1">
      <c r="B159" s="212"/>
      <c r="D159" s="208" t="s">
        <v>130</v>
      </c>
      <c r="E159" s="213" t="s">
        <v>5</v>
      </c>
      <c r="F159" s="214" t="s">
        <v>132</v>
      </c>
      <c r="H159" s="215">
        <v>96</v>
      </c>
      <c r="I159" s="216"/>
      <c r="L159" s="212"/>
      <c r="M159" s="217"/>
      <c r="N159" s="218"/>
      <c r="O159" s="218"/>
      <c r="P159" s="218"/>
      <c r="Q159" s="218"/>
      <c r="R159" s="218"/>
      <c r="S159" s="218"/>
      <c r="T159" s="219"/>
      <c r="AT159" s="213" t="s">
        <v>130</v>
      </c>
      <c r="AU159" s="213" t="s">
        <v>79</v>
      </c>
      <c r="AV159" s="11" t="s">
        <v>79</v>
      </c>
      <c r="AW159" s="11" t="s">
        <v>33</v>
      </c>
      <c r="AX159" s="11" t="s">
        <v>69</v>
      </c>
      <c r="AY159" s="213" t="s">
        <v>118</v>
      </c>
    </row>
    <row r="160" s="11" customFormat="1">
      <c r="B160" s="212"/>
      <c r="D160" s="208" t="s">
        <v>130</v>
      </c>
      <c r="E160" s="213" t="s">
        <v>5</v>
      </c>
      <c r="F160" s="214" t="s">
        <v>133</v>
      </c>
      <c r="H160" s="215">
        <v>120</v>
      </c>
      <c r="I160" s="216"/>
      <c r="L160" s="212"/>
      <c r="M160" s="217"/>
      <c r="N160" s="218"/>
      <c r="O160" s="218"/>
      <c r="P160" s="218"/>
      <c r="Q160" s="218"/>
      <c r="R160" s="218"/>
      <c r="S160" s="218"/>
      <c r="T160" s="219"/>
      <c r="AT160" s="213" t="s">
        <v>130</v>
      </c>
      <c r="AU160" s="213" t="s">
        <v>79</v>
      </c>
      <c r="AV160" s="11" t="s">
        <v>79</v>
      </c>
      <c r="AW160" s="11" t="s">
        <v>33</v>
      </c>
      <c r="AX160" s="11" t="s">
        <v>69</v>
      </c>
      <c r="AY160" s="213" t="s">
        <v>118</v>
      </c>
    </row>
    <row r="161" s="12" customFormat="1">
      <c r="B161" s="220"/>
      <c r="D161" s="208" t="s">
        <v>130</v>
      </c>
      <c r="E161" s="221" t="s">
        <v>5</v>
      </c>
      <c r="F161" s="222" t="s">
        <v>134</v>
      </c>
      <c r="H161" s="223">
        <v>317</v>
      </c>
      <c r="I161" s="224"/>
      <c r="L161" s="220"/>
      <c r="M161" s="225"/>
      <c r="N161" s="226"/>
      <c r="O161" s="226"/>
      <c r="P161" s="226"/>
      <c r="Q161" s="226"/>
      <c r="R161" s="226"/>
      <c r="S161" s="226"/>
      <c r="T161" s="227"/>
      <c r="AT161" s="221" t="s">
        <v>130</v>
      </c>
      <c r="AU161" s="221" t="s">
        <v>79</v>
      </c>
      <c r="AV161" s="12" t="s">
        <v>126</v>
      </c>
      <c r="AW161" s="12" t="s">
        <v>33</v>
      </c>
      <c r="AX161" s="12" t="s">
        <v>77</v>
      </c>
      <c r="AY161" s="221" t="s">
        <v>118</v>
      </c>
    </row>
    <row r="162" s="1" customFormat="1" ht="25.5" customHeight="1">
      <c r="B162" s="195"/>
      <c r="C162" s="196" t="s">
        <v>190</v>
      </c>
      <c r="D162" s="196" t="s">
        <v>121</v>
      </c>
      <c r="E162" s="197" t="s">
        <v>218</v>
      </c>
      <c r="F162" s="198" t="s">
        <v>219</v>
      </c>
      <c r="G162" s="199" t="s">
        <v>124</v>
      </c>
      <c r="H162" s="200">
        <v>317</v>
      </c>
      <c r="I162" s="201"/>
      <c r="J162" s="202">
        <f>ROUND(I162*H162,2)</f>
        <v>0</v>
      </c>
      <c r="K162" s="198" t="s">
        <v>125</v>
      </c>
      <c r="L162" s="45"/>
      <c r="M162" s="203" t="s">
        <v>5</v>
      </c>
      <c r="N162" s="204" t="s">
        <v>40</v>
      </c>
      <c r="O162" s="46"/>
      <c r="P162" s="205">
        <f>O162*H162</f>
        <v>0</v>
      </c>
      <c r="Q162" s="205">
        <v>0.00029</v>
      </c>
      <c r="R162" s="205">
        <f>Q162*H162</f>
        <v>0.091929999999999998</v>
      </c>
      <c r="S162" s="205">
        <v>0</v>
      </c>
      <c r="T162" s="206">
        <f>S162*H162</f>
        <v>0</v>
      </c>
      <c r="AR162" s="23" t="s">
        <v>190</v>
      </c>
      <c r="AT162" s="23" t="s">
        <v>121</v>
      </c>
      <c r="AU162" s="23" t="s">
        <v>79</v>
      </c>
      <c r="AY162" s="23" t="s">
        <v>118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23" t="s">
        <v>77</v>
      </c>
      <c r="BK162" s="207">
        <f>ROUND(I162*H162,2)</f>
        <v>0</v>
      </c>
      <c r="BL162" s="23" t="s">
        <v>190</v>
      </c>
      <c r="BM162" s="23" t="s">
        <v>220</v>
      </c>
    </row>
    <row r="163" s="1" customFormat="1">
      <c r="B163" s="45"/>
      <c r="D163" s="208" t="s">
        <v>128</v>
      </c>
      <c r="F163" s="209" t="s">
        <v>221</v>
      </c>
      <c r="I163" s="210"/>
      <c r="L163" s="45"/>
      <c r="M163" s="211"/>
      <c r="N163" s="46"/>
      <c r="O163" s="46"/>
      <c r="P163" s="46"/>
      <c r="Q163" s="46"/>
      <c r="R163" s="46"/>
      <c r="S163" s="46"/>
      <c r="T163" s="84"/>
      <c r="AT163" s="23" t="s">
        <v>128</v>
      </c>
      <c r="AU163" s="23" t="s">
        <v>79</v>
      </c>
    </row>
    <row r="164" s="11" customFormat="1">
      <c r="B164" s="212"/>
      <c r="D164" s="208" t="s">
        <v>130</v>
      </c>
      <c r="E164" s="213" t="s">
        <v>5</v>
      </c>
      <c r="F164" s="214" t="s">
        <v>131</v>
      </c>
      <c r="H164" s="215">
        <v>101</v>
      </c>
      <c r="I164" s="216"/>
      <c r="L164" s="212"/>
      <c r="M164" s="217"/>
      <c r="N164" s="218"/>
      <c r="O164" s="218"/>
      <c r="P164" s="218"/>
      <c r="Q164" s="218"/>
      <c r="R164" s="218"/>
      <c r="S164" s="218"/>
      <c r="T164" s="219"/>
      <c r="AT164" s="213" t="s">
        <v>130</v>
      </c>
      <c r="AU164" s="213" t="s">
        <v>79</v>
      </c>
      <c r="AV164" s="11" t="s">
        <v>79</v>
      </c>
      <c r="AW164" s="11" t="s">
        <v>33</v>
      </c>
      <c r="AX164" s="11" t="s">
        <v>69</v>
      </c>
      <c r="AY164" s="213" t="s">
        <v>118</v>
      </c>
    </row>
    <row r="165" s="11" customFormat="1">
      <c r="B165" s="212"/>
      <c r="D165" s="208" t="s">
        <v>130</v>
      </c>
      <c r="E165" s="213" t="s">
        <v>5</v>
      </c>
      <c r="F165" s="214" t="s">
        <v>132</v>
      </c>
      <c r="H165" s="215">
        <v>96</v>
      </c>
      <c r="I165" s="216"/>
      <c r="L165" s="212"/>
      <c r="M165" s="217"/>
      <c r="N165" s="218"/>
      <c r="O165" s="218"/>
      <c r="P165" s="218"/>
      <c r="Q165" s="218"/>
      <c r="R165" s="218"/>
      <c r="S165" s="218"/>
      <c r="T165" s="219"/>
      <c r="AT165" s="213" t="s">
        <v>130</v>
      </c>
      <c r="AU165" s="213" t="s">
        <v>79</v>
      </c>
      <c r="AV165" s="11" t="s">
        <v>79</v>
      </c>
      <c r="AW165" s="11" t="s">
        <v>33</v>
      </c>
      <c r="AX165" s="11" t="s">
        <v>69</v>
      </c>
      <c r="AY165" s="213" t="s">
        <v>118</v>
      </c>
    </row>
    <row r="166" s="11" customFormat="1">
      <c r="B166" s="212"/>
      <c r="D166" s="208" t="s">
        <v>130</v>
      </c>
      <c r="E166" s="213" t="s">
        <v>5</v>
      </c>
      <c r="F166" s="214" t="s">
        <v>133</v>
      </c>
      <c r="H166" s="215">
        <v>120</v>
      </c>
      <c r="I166" s="216"/>
      <c r="L166" s="212"/>
      <c r="M166" s="217"/>
      <c r="N166" s="218"/>
      <c r="O166" s="218"/>
      <c r="P166" s="218"/>
      <c r="Q166" s="218"/>
      <c r="R166" s="218"/>
      <c r="S166" s="218"/>
      <c r="T166" s="219"/>
      <c r="AT166" s="213" t="s">
        <v>130</v>
      </c>
      <c r="AU166" s="213" t="s">
        <v>79</v>
      </c>
      <c r="AV166" s="11" t="s">
        <v>79</v>
      </c>
      <c r="AW166" s="11" t="s">
        <v>33</v>
      </c>
      <c r="AX166" s="11" t="s">
        <v>69</v>
      </c>
      <c r="AY166" s="213" t="s">
        <v>118</v>
      </c>
    </row>
    <row r="167" s="12" customFormat="1">
      <c r="B167" s="220"/>
      <c r="D167" s="208" t="s">
        <v>130</v>
      </c>
      <c r="E167" s="221" t="s">
        <v>5</v>
      </c>
      <c r="F167" s="222" t="s">
        <v>134</v>
      </c>
      <c r="H167" s="223">
        <v>317</v>
      </c>
      <c r="I167" s="224"/>
      <c r="L167" s="220"/>
      <c r="M167" s="228"/>
      <c r="N167" s="229"/>
      <c r="O167" s="229"/>
      <c r="P167" s="229"/>
      <c r="Q167" s="229"/>
      <c r="R167" s="229"/>
      <c r="S167" s="229"/>
      <c r="T167" s="230"/>
      <c r="AT167" s="221" t="s">
        <v>130</v>
      </c>
      <c r="AU167" s="221" t="s">
        <v>79</v>
      </c>
      <c r="AV167" s="12" t="s">
        <v>126</v>
      </c>
      <c r="AW167" s="12" t="s">
        <v>33</v>
      </c>
      <c r="AX167" s="12" t="s">
        <v>77</v>
      </c>
      <c r="AY167" s="221" t="s">
        <v>118</v>
      </c>
    </row>
    <row r="168" s="1" customFormat="1" ht="6.96" customHeight="1">
      <c r="B168" s="66"/>
      <c r="C168" s="67"/>
      <c r="D168" s="67"/>
      <c r="E168" s="67"/>
      <c r="F168" s="67"/>
      <c r="G168" s="67"/>
      <c r="H168" s="67"/>
      <c r="I168" s="147"/>
      <c r="J168" s="67"/>
      <c r="K168" s="67"/>
      <c r="L168" s="45"/>
    </row>
  </sheetData>
  <autoFilter ref="C84:K167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31" customWidth="1"/>
    <col min="2" max="2" width="1.664063" style="231" customWidth="1"/>
    <col min="3" max="4" width="5" style="231" customWidth="1"/>
    <col min="5" max="5" width="11.67" style="231" customWidth="1"/>
    <col min="6" max="6" width="9.17" style="231" customWidth="1"/>
    <col min="7" max="7" width="5" style="231" customWidth="1"/>
    <col min="8" max="8" width="77.83" style="231" customWidth="1"/>
    <col min="9" max="10" width="20" style="231" customWidth="1"/>
    <col min="11" max="11" width="1.664063" style="231" customWidth="1"/>
  </cols>
  <sheetData>
    <row r="1" ht="37.5" customHeight="1"/>
    <row r="2" ht="7.5" customHeight="1">
      <c r="B2" s="232"/>
      <c r="C2" s="233"/>
      <c r="D2" s="233"/>
      <c r="E2" s="233"/>
      <c r="F2" s="233"/>
      <c r="G2" s="233"/>
      <c r="H2" s="233"/>
      <c r="I2" s="233"/>
      <c r="J2" s="233"/>
      <c r="K2" s="234"/>
    </row>
    <row r="3" s="13" customFormat="1" ht="45" customHeight="1">
      <c r="B3" s="235"/>
      <c r="C3" s="236" t="s">
        <v>222</v>
      </c>
      <c r="D3" s="236"/>
      <c r="E3" s="236"/>
      <c r="F3" s="236"/>
      <c r="G3" s="236"/>
      <c r="H3" s="236"/>
      <c r="I3" s="236"/>
      <c r="J3" s="236"/>
      <c r="K3" s="237"/>
    </row>
    <row r="4" ht="25.5" customHeight="1">
      <c r="B4" s="238"/>
      <c r="C4" s="239" t="s">
        <v>223</v>
      </c>
      <c r="D4" s="239"/>
      <c r="E4" s="239"/>
      <c r="F4" s="239"/>
      <c r="G4" s="239"/>
      <c r="H4" s="239"/>
      <c r="I4" s="239"/>
      <c r="J4" s="239"/>
      <c r="K4" s="240"/>
    </row>
    <row r="5" ht="5.25" customHeight="1">
      <c r="B5" s="238"/>
      <c r="C5" s="241"/>
      <c r="D5" s="241"/>
      <c r="E5" s="241"/>
      <c r="F5" s="241"/>
      <c r="G5" s="241"/>
      <c r="H5" s="241"/>
      <c r="I5" s="241"/>
      <c r="J5" s="241"/>
      <c r="K5" s="240"/>
    </row>
    <row r="6" ht="15" customHeight="1">
      <c r="B6" s="238"/>
      <c r="C6" s="242" t="s">
        <v>224</v>
      </c>
      <c r="D6" s="242"/>
      <c r="E6" s="242"/>
      <c r="F6" s="242"/>
      <c r="G6" s="242"/>
      <c r="H6" s="242"/>
      <c r="I6" s="242"/>
      <c r="J6" s="242"/>
      <c r="K6" s="240"/>
    </row>
    <row r="7" ht="15" customHeight="1">
      <c r="B7" s="243"/>
      <c r="C7" s="242" t="s">
        <v>225</v>
      </c>
      <c r="D7" s="242"/>
      <c r="E7" s="242"/>
      <c r="F7" s="242"/>
      <c r="G7" s="242"/>
      <c r="H7" s="242"/>
      <c r="I7" s="242"/>
      <c r="J7" s="242"/>
      <c r="K7" s="240"/>
    </row>
    <row r="8" ht="12.75" customHeight="1">
      <c r="B8" s="243"/>
      <c r="C8" s="242"/>
      <c r="D8" s="242"/>
      <c r="E8" s="242"/>
      <c r="F8" s="242"/>
      <c r="G8" s="242"/>
      <c r="H8" s="242"/>
      <c r="I8" s="242"/>
      <c r="J8" s="242"/>
      <c r="K8" s="240"/>
    </row>
    <row r="9" ht="15" customHeight="1">
      <c r="B9" s="243"/>
      <c r="C9" s="242" t="s">
        <v>226</v>
      </c>
      <c r="D9" s="242"/>
      <c r="E9" s="242"/>
      <c r="F9" s="242"/>
      <c r="G9" s="242"/>
      <c r="H9" s="242"/>
      <c r="I9" s="242"/>
      <c r="J9" s="242"/>
      <c r="K9" s="240"/>
    </row>
    <row r="10" ht="15" customHeight="1">
      <c r="B10" s="243"/>
      <c r="C10" s="242"/>
      <c r="D10" s="242" t="s">
        <v>227</v>
      </c>
      <c r="E10" s="242"/>
      <c r="F10" s="242"/>
      <c r="G10" s="242"/>
      <c r="H10" s="242"/>
      <c r="I10" s="242"/>
      <c r="J10" s="242"/>
      <c r="K10" s="240"/>
    </row>
    <row r="11" ht="15" customHeight="1">
      <c r="B11" s="243"/>
      <c r="C11" s="244"/>
      <c r="D11" s="242" t="s">
        <v>228</v>
      </c>
      <c r="E11" s="242"/>
      <c r="F11" s="242"/>
      <c r="G11" s="242"/>
      <c r="H11" s="242"/>
      <c r="I11" s="242"/>
      <c r="J11" s="242"/>
      <c r="K11" s="240"/>
    </row>
    <row r="12" ht="12.75" customHeight="1">
      <c r="B12" s="243"/>
      <c r="C12" s="244"/>
      <c r="D12" s="244"/>
      <c r="E12" s="244"/>
      <c r="F12" s="244"/>
      <c r="G12" s="244"/>
      <c r="H12" s="244"/>
      <c r="I12" s="244"/>
      <c r="J12" s="244"/>
      <c r="K12" s="240"/>
    </row>
    <row r="13" ht="15" customHeight="1">
      <c r="B13" s="243"/>
      <c r="C13" s="244"/>
      <c r="D13" s="242" t="s">
        <v>229</v>
      </c>
      <c r="E13" s="242"/>
      <c r="F13" s="242"/>
      <c r="G13" s="242"/>
      <c r="H13" s="242"/>
      <c r="I13" s="242"/>
      <c r="J13" s="242"/>
      <c r="K13" s="240"/>
    </row>
    <row r="14" ht="15" customHeight="1">
      <c r="B14" s="243"/>
      <c r="C14" s="244"/>
      <c r="D14" s="242" t="s">
        <v>230</v>
      </c>
      <c r="E14" s="242"/>
      <c r="F14" s="242"/>
      <c r="G14" s="242"/>
      <c r="H14" s="242"/>
      <c r="I14" s="242"/>
      <c r="J14" s="242"/>
      <c r="K14" s="240"/>
    </row>
    <row r="15" ht="15" customHeight="1">
      <c r="B15" s="243"/>
      <c r="C15" s="244"/>
      <c r="D15" s="242" t="s">
        <v>231</v>
      </c>
      <c r="E15" s="242"/>
      <c r="F15" s="242"/>
      <c r="G15" s="242"/>
      <c r="H15" s="242"/>
      <c r="I15" s="242"/>
      <c r="J15" s="242"/>
      <c r="K15" s="240"/>
    </row>
    <row r="16" ht="15" customHeight="1">
      <c r="B16" s="243"/>
      <c r="C16" s="244"/>
      <c r="D16" s="244"/>
      <c r="E16" s="245" t="s">
        <v>76</v>
      </c>
      <c r="F16" s="242" t="s">
        <v>232</v>
      </c>
      <c r="G16" s="242"/>
      <c r="H16" s="242"/>
      <c r="I16" s="242"/>
      <c r="J16" s="242"/>
      <c r="K16" s="240"/>
    </row>
    <row r="17" ht="15" customHeight="1">
      <c r="B17" s="243"/>
      <c r="C17" s="244"/>
      <c r="D17" s="244"/>
      <c r="E17" s="245" t="s">
        <v>233</v>
      </c>
      <c r="F17" s="242" t="s">
        <v>234</v>
      </c>
      <c r="G17" s="242"/>
      <c r="H17" s="242"/>
      <c r="I17" s="242"/>
      <c r="J17" s="242"/>
      <c r="K17" s="240"/>
    </row>
    <row r="18" ht="15" customHeight="1">
      <c r="B18" s="243"/>
      <c r="C18" s="244"/>
      <c r="D18" s="244"/>
      <c r="E18" s="245" t="s">
        <v>235</v>
      </c>
      <c r="F18" s="242" t="s">
        <v>236</v>
      </c>
      <c r="G18" s="242"/>
      <c r="H18" s="242"/>
      <c r="I18" s="242"/>
      <c r="J18" s="242"/>
      <c r="K18" s="240"/>
    </row>
    <row r="19" ht="15" customHeight="1">
      <c r="B19" s="243"/>
      <c r="C19" s="244"/>
      <c r="D19" s="244"/>
      <c r="E19" s="245" t="s">
        <v>237</v>
      </c>
      <c r="F19" s="242" t="s">
        <v>238</v>
      </c>
      <c r="G19" s="242"/>
      <c r="H19" s="242"/>
      <c r="I19" s="242"/>
      <c r="J19" s="242"/>
      <c r="K19" s="240"/>
    </row>
    <row r="20" ht="15" customHeight="1">
      <c r="B20" s="243"/>
      <c r="C20" s="244"/>
      <c r="D20" s="244"/>
      <c r="E20" s="245" t="s">
        <v>239</v>
      </c>
      <c r="F20" s="242" t="s">
        <v>240</v>
      </c>
      <c r="G20" s="242"/>
      <c r="H20" s="242"/>
      <c r="I20" s="242"/>
      <c r="J20" s="242"/>
      <c r="K20" s="240"/>
    </row>
    <row r="21" ht="15" customHeight="1">
      <c r="B21" s="243"/>
      <c r="C21" s="244"/>
      <c r="D21" s="244"/>
      <c r="E21" s="245" t="s">
        <v>241</v>
      </c>
      <c r="F21" s="242" t="s">
        <v>242</v>
      </c>
      <c r="G21" s="242"/>
      <c r="H21" s="242"/>
      <c r="I21" s="242"/>
      <c r="J21" s="242"/>
      <c r="K21" s="240"/>
    </row>
    <row r="22" ht="12.75" customHeight="1">
      <c r="B22" s="243"/>
      <c r="C22" s="244"/>
      <c r="D22" s="244"/>
      <c r="E22" s="244"/>
      <c r="F22" s="244"/>
      <c r="G22" s="244"/>
      <c r="H22" s="244"/>
      <c r="I22" s="244"/>
      <c r="J22" s="244"/>
      <c r="K22" s="240"/>
    </row>
    <row r="23" ht="15" customHeight="1">
      <c r="B23" s="243"/>
      <c r="C23" s="242" t="s">
        <v>243</v>
      </c>
      <c r="D23" s="242"/>
      <c r="E23" s="242"/>
      <c r="F23" s="242"/>
      <c r="G23" s="242"/>
      <c r="H23" s="242"/>
      <c r="I23" s="242"/>
      <c r="J23" s="242"/>
      <c r="K23" s="240"/>
    </row>
    <row r="24" ht="15" customHeight="1">
      <c r="B24" s="243"/>
      <c r="C24" s="242" t="s">
        <v>244</v>
      </c>
      <c r="D24" s="242"/>
      <c r="E24" s="242"/>
      <c r="F24" s="242"/>
      <c r="G24" s="242"/>
      <c r="H24" s="242"/>
      <c r="I24" s="242"/>
      <c r="J24" s="242"/>
      <c r="K24" s="240"/>
    </row>
    <row r="25" ht="15" customHeight="1">
      <c r="B25" s="243"/>
      <c r="C25" s="242"/>
      <c r="D25" s="242" t="s">
        <v>245</v>
      </c>
      <c r="E25" s="242"/>
      <c r="F25" s="242"/>
      <c r="G25" s="242"/>
      <c r="H25" s="242"/>
      <c r="I25" s="242"/>
      <c r="J25" s="242"/>
      <c r="K25" s="240"/>
    </row>
    <row r="26" ht="15" customHeight="1">
      <c r="B26" s="243"/>
      <c r="C26" s="244"/>
      <c r="D26" s="242" t="s">
        <v>246</v>
      </c>
      <c r="E26" s="242"/>
      <c r="F26" s="242"/>
      <c r="G26" s="242"/>
      <c r="H26" s="242"/>
      <c r="I26" s="242"/>
      <c r="J26" s="242"/>
      <c r="K26" s="240"/>
    </row>
    <row r="27" ht="12.75" customHeight="1">
      <c r="B27" s="243"/>
      <c r="C27" s="244"/>
      <c r="D27" s="244"/>
      <c r="E27" s="244"/>
      <c r="F27" s="244"/>
      <c r="G27" s="244"/>
      <c r="H27" s="244"/>
      <c r="I27" s="244"/>
      <c r="J27" s="244"/>
      <c r="K27" s="240"/>
    </row>
    <row r="28" ht="15" customHeight="1">
      <c r="B28" s="243"/>
      <c r="C28" s="244"/>
      <c r="D28" s="242" t="s">
        <v>247</v>
      </c>
      <c r="E28" s="242"/>
      <c r="F28" s="242"/>
      <c r="G28" s="242"/>
      <c r="H28" s="242"/>
      <c r="I28" s="242"/>
      <c r="J28" s="242"/>
      <c r="K28" s="240"/>
    </row>
    <row r="29" ht="15" customHeight="1">
      <c r="B29" s="243"/>
      <c r="C29" s="244"/>
      <c r="D29" s="242" t="s">
        <v>248</v>
      </c>
      <c r="E29" s="242"/>
      <c r="F29" s="242"/>
      <c r="G29" s="242"/>
      <c r="H29" s="242"/>
      <c r="I29" s="242"/>
      <c r="J29" s="242"/>
      <c r="K29" s="240"/>
    </row>
    <row r="30" ht="12.75" customHeight="1">
      <c r="B30" s="243"/>
      <c r="C30" s="244"/>
      <c r="D30" s="244"/>
      <c r="E30" s="244"/>
      <c r="F30" s="244"/>
      <c r="G30" s="244"/>
      <c r="H30" s="244"/>
      <c r="I30" s="244"/>
      <c r="J30" s="244"/>
      <c r="K30" s="240"/>
    </row>
    <row r="31" ht="15" customHeight="1">
      <c r="B31" s="243"/>
      <c r="C31" s="244"/>
      <c r="D31" s="242" t="s">
        <v>249</v>
      </c>
      <c r="E31" s="242"/>
      <c r="F31" s="242"/>
      <c r="G31" s="242"/>
      <c r="H31" s="242"/>
      <c r="I31" s="242"/>
      <c r="J31" s="242"/>
      <c r="K31" s="240"/>
    </row>
    <row r="32" ht="15" customHeight="1">
      <c r="B32" s="243"/>
      <c r="C32" s="244"/>
      <c r="D32" s="242" t="s">
        <v>250</v>
      </c>
      <c r="E32" s="242"/>
      <c r="F32" s="242"/>
      <c r="G32" s="242"/>
      <c r="H32" s="242"/>
      <c r="I32" s="242"/>
      <c r="J32" s="242"/>
      <c r="K32" s="240"/>
    </row>
    <row r="33" ht="15" customHeight="1">
      <c r="B33" s="243"/>
      <c r="C33" s="244"/>
      <c r="D33" s="242" t="s">
        <v>251</v>
      </c>
      <c r="E33" s="242"/>
      <c r="F33" s="242"/>
      <c r="G33" s="242"/>
      <c r="H33" s="242"/>
      <c r="I33" s="242"/>
      <c r="J33" s="242"/>
      <c r="K33" s="240"/>
    </row>
    <row r="34" ht="15" customHeight="1">
      <c r="B34" s="243"/>
      <c r="C34" s="244"/>
      <c r="D34" s="242"/>
      <c r="E34" s="246" t="s">
        <v>103</v>
      </c>
      <c r="F34" s="242"/>
      <c r="G34" s="242" t="s">
        <v>252</v>
      </c>
      <c r="H34" s="242"/>
      <c r="I34" s="242"/>
      <c r="J34" s="242"/>
      <c r="K34" s="240"/>
    </row>
    <row r="35" ht="30.75" customHeight="1">
      <c r="B35" s="243"/>
      <c r="C35" s="244"/>
      <c r="D35" s="242"/>
      <c r="E35" s="246" t="s">
        <v>253</v>
      </c>
      <c r="F35" s="242"/>
      <c r="G35" s="242" t="s">
        <v>254</v>
      </c>
      <c r="H35" s="242"/>
      <c r="I35" s="242"/>
      <c r="J35" s="242"/>
      <c r="K35" s="240"/>
    </row>
    <row r="36" ht="15" customHeight="1">
      <c r="B36" s="243"/>
      <c r="C36" s="244"/>
      <c r="D36" s="242"/>
      <c r="E36" s="246" t="s">
        <v>50</v>
      </c>
      <c r="F36" s="242"/>
      <c r="G36" s="242" t="s">
        <v>255</v>
      </c>
      <c r="H36" s="242"/>
      <c r="I36" s="242"/>
      <c r="J36" s="242"/>
      <c r="K36" s="240"/>
    </row>
    <row r="37" ht="15" customHeight="1">
      <c r="B37" s="243"/>
      <c r="C37" s="244"/>
      <c r="D37" s="242"/>
      <c r="E37" s="246" t="s">
        <v>104</v>
      </c>
      <c r="F37" s="242"/>
      <c r="G37" s="242" t="s">
        <v>256</v>
      </c>
      <c r="H37" s="242"/>
      <c r="I37" s="242"/>
      <c r="J37" s="242"/>
      <c r="K37" s="240"/>
    </row>
    <row r="38" ht="15" customHeight="1">
      <c r="B38" s="243"/>
      <c r="C38" s="244"/>
      <c r="D38" s="242"/>
      <c r="E38" s="246" t="s">
        <v>105</v>
      </c>
      <c r="F38" s="242"/>
      <c r="G38" s="242" t="s">
        <v>257</v>
      </c>
      <c r="H38" s="242"/>
      <c r="I38" s="242"/>
      <c r="J38" s="242"/>
      <c r="K38" s="240"/>
    </row>
    <row r="39" ht="15" customHeight="1">
      <c r="B39" s="243"/>
      <c r="C39" s="244"/>
      <c r="D39" s="242"/>
      <c r="E39" s="246" t="s">
        <v>106</v>
      </c>
      <c r="F39" s="242"/>
      <c r="G39" s="242" t="s">
        <v>258</v>
      </c>
      <c r="H39" s="242"/>
      <c r="I39" s="242"/>
      <c r="J39" s="242"/>
      <c r="K39" s="240"/>
    </row>
    <row r="40" ht="15" customHeight="1">
      <c r="B40" s="243"/>
      <c r="C40" s="244"/>
      <c r="D40" s="242"/>
      <c r="E40" s="246" t="s">
        <v>259</v>
      </c>
      <c r="F40" s="242"/>
      <c r="G40" s="242" t="s">
        <v>260</v>
      </c>
      <c r="H40" s="242"/>
      <c r="I40" s="242"/>
      <c r="J40" s="242"/>
      <c r="K40" s="240"/>
    </row>
    <row r="41" ht="15" customHeight="1">
      <c r="B41" s="243"/>
      <c r="C41" s="244"/>
      <c r="D41" s="242"/>
      <c r="E41" s="246"/>
      <c r="F41" s="242"/>
      <c r="G41" s="242" t="s">
        <v>261</v>
      </c>
      <c r="H41" s="242"/>
      <c r="I41" s="242"/>
      <c r="J41" s="242"/>
      <c r="K41" s="240"/>
    </row>
    <row r="42" ht="15" customHeight="1">
      <c r="B42" s="243"/>
      <c r="C42" s="244"/>
      <c r="D42" s="242"/>
      <c r="E42" s="246" t="s">
        <v>262</v>
      </c>
      <c r="F42" s="242"/>
      <c r="G42" s="242" t="s">
        <v>263</v>
      </c>
      <c r="H42" s="242"/>
      <c r="I42" s="242"/>
      <c r="J42" s="242"/>
      <c r="K42" s="240"/>
    </row>
    <row r="43" ht="15" customHeight="1">
      <c r="B43" s="243"/>
      <c r="C43" s="244"/>
      <c r="D43" s="242"/>
      <c r="E43" s="246" t="s">
        <v>108</v>
      </c>
      <c r="F43" s="242"/>
      <c r="G43" s="242" t="s">
        <v>264</v>
      </c>
      <c r="H43" s="242"/>
      <c r="I43" s="242"/>
      <c r="J43" s="242"/>
      <c r="K43" s="240"/>
    </row>
    <row r="44" ht="12.75" customHeight="1">
      <c r="B44" s="243"/>
      <c r="C44" s="244"/>
      <c r="D44" s="242"/>
      <c r="E44" s="242"/>
      <c r="F44" s="242"/>
      <c r="G44" s="242"/>
      <c r="H44" s="242"/>
      <c r="I44" s="242"/>
      <c r="J44" s="242"/>
      <c r="K44" s="240"/>
    </row>
    <row r="45" ht="15" customHeight="1">
      <c r="B45" s="243"/>
      <c r="C45" s="244"/>
      <c r="D45" s="242" t="s">
        <v>265</v>
      </c>
      <c r="E45" s="242"/>
      <c r="F45" s="242"/>
      <c r="G45" s="242"/>
      <c r="H45" s="242"/>
      <c r="I45" s="242"/>
      <c r="J45" s="242"/>
      <c r="K45" s="240"/>
    </row>
    <row r="46" ht="15" customHeight="1">
      <c r="B46" s="243"/>
      <c r="C46" s="244"/>
      <c r="D46" s="244"/>
      <c r="E46" s="242" t="s">
        <v>266</v>
      </c>
      <c r="F46" s="242"/>
      <c r="G46" s="242"/>
      <c r="H46" s="242"/>
      <c r="I46" s="242"/>
      <c r="J46" s="242"/>
      <c r="K46" s="240"/>
    </row>
    <row r="47" ht="15" customHeight="1">
      <c r="B47" s="243"/>
      <c r="C47" s="244"/>
      <c r="D47" s="244"/>
      <c r="E47" s="242" t="s">
        <v>267</v>
      </c>
      <c r="F47" s="242"/>
      <c r="G47" s="242"/>
      <c r="H47" s="242"/>
      <c r="I47" s="242"/>
      <c r="J47" s="242"/>
      <c r="K47" s="240"/>
    </row>
    <row r="48" ht="15" customHeight="1">
      <c r="B48" s="243"/>
      <c r="C48" s="244"/>
      <c r="D48" s="244"/>
      <c r="E48" s="242" t="s">
        <v>268</v>
      </c>
      <c r="F48" s="242"/>
      <c r="G48" s="242"/>
      <c r="H48" s="242"/>
      <c r="I48" s="242"/>
      <c r="J48" s="242"/>
      <c r="K48" s="240"/>
    </row>
    <row r="49" ht="15" customHeight="1">
      <c r="B49" s="243"/>
      <c r="C49" s="244"/>
      <c r="D49" s="242" t="s">
        <v>269</v>
      </c>
      <c r="E49" s="242"/>
      <c r="F49" s="242"/>
      <c r="G49" s="242"/>
      <c r="H49" s="242"/>
      <c r="I49" s="242"/>
      <c r="J49" s="242"/>
      <c r="K49" s="240"/>
    </row>
    <row r="50" ht="25.5" customHeight="1">
      <c r="B50" s="238"/>
      <c r="C50" s="239" t="s">
        <v>270</v>
      </c>
      <c r="D50" s="239"/>
      <c r="E50" s="239"/>
      <c r="F50" s="239"/>
      <c r="G50" s="239"/>
      <c r="H50" s="239"/>
      <c r="I50" s="239"/>
      <c r="J50" s="239"/>
      <c r="K50" s="240"/>
    </row>
    <row r="51" ht="5.25" customHeight="1">
      <c r="B51" s="238"/>
      <c r="C51" s="241"/>
      <c r="D51" s="241"/>
      <c r="E51" s="241"/>
      <c r="F51" s="241"/>
      <c r="G51" s="241"/>
      <c r="H51" s="241"/>
      <c r="I51" s="241"/>
      <c r="J51" s="241"/>
      <c r="K51" s="240"/>
    </row>
    <row r="52" ht="15" customHeight="1">
      <c r="B52" s="238"/>
      <c r="C52" s="242" t="s">
        <v>271</v>
      </c>
      <c r="D52" s="242"/>
      <c r="E52" s="242"/>
      <c r="F52" s="242"/>
      <c r="G52" s="242"/>
      <c r="H52" s="242"/>
      <c r="I52" s="242"/>
      <c r="J52" s="242"/>
      <c r="K52" s="240"/>
    </row>
    <row r="53" ht="15" customHeight="1">
      <c r="B53" s="238"/>
      <c r="C53" s="242" t="s">
        <v>272</v>
      </c>
      <c r="D53" s="242"/>
      <c r="E53" s="242"/>
      <c r="F53" s="242"/>
      <c r="G53" s="242"/>
      <c r="H53" s="242"/>
      <c r="I53" s="242"/>
      <c r="J53" s="242"/>
      <c r="K53" s="240"/>
    </row>
    <row r="54" ht="12.75" customHeight="1">
      <c r="B54" s="238"/>
      <c r="C54" s="242"/>
      <c r="D54" s="242"/>
      <c r="E54" s="242"/>
      <c r="F54" s="242"/>
      <c r="G54" s="242"/>
      <c r="H54" s="242"/>
      <c r="I54" s="242"/>
      <c r="J54" s="242"/>
      <c r="K54" s="240"/>
    </row>
    <row r="55" ht="15" customHeight="1">
      <c r="B55" s="238"/>
      <c r="C55" s="242" t="s">
        <v>273</v>
      </c>
      <c r="D55" s="242"/>
      <c r="E55" s="242"/>
      <c r="F55" s="242"/>
      <c r="G55" s="242"/>
      <c r="H55" s="242"/>
      <c r="I55" s="242"/>
      <c r="J55" s="242"/>
      <c r="K55" s="240"/>
    </row>
    <row r="56" ht="15" customHeight="1">
      <c r="B56" s="238"/>
      <c r="C56" s="244"/>
      <c r="D56" s="242" t="s">
        <v>274</v>
      </c>
      <c r="E56" s="242"/>
      <c r="F56" s="242"/>
      <c r="G56" s="242"/>
      <c r="H56" s="242"/>
      <c r="I56" s="242"/>
      <c r="J56" s="242"/>
      <c r="K56" s="240"/>
    </row>
    <row r="57" ht="15" customHeight="1">
      <c r="B57" s="238"/>
      <c r="C57" s="244"/>
      <c r="D57" s="242" t="s">
        <v>275</v>
      </c>
      <c r="E57" s="242"/>
      <c r="F57" s="242"/>
      <c r="G57" s="242"/>
      <c r="H57" s="242"/>
      <c r="I57" s="242"/>
      <c r="J57" s="242"/>
      <c r="K57" s="240"/>
    </row>
    <row r="58" ht="15" customHeight="1">
      <c r="B58" s="238"/>
      <c r="C58" s="244"/>
      <c r="D58" s="242" t="s">
        <v>276</v>
      </c>
      <c r="E58" s="242"/>
      <c r="F58" s="242"/>
      <c r="G58" s="242"/>
      <c r="H58" s="242"/>
      <c r="I58" s="242"/>
      <c r="J58" s="242"/>
      <c r="K58" s="240"/>
    </row>
    <row r="59" ht="15" customHeight="1">
      <c r="B59" s="238"/>
      <c r="C59" s="244"/>
      <c r="D59" s="242" t="s">
        <v>277</v>
      </c>
      <c r="E59" s="242"/>
      <c r="F59" s="242"/>
      <c r="G59" s="242"/>
      <c r="H59" s="242"/>
      <c r="I59" s="242"/>
      <c r="J59" s="242"/>
      <c r="K59" s="240"/>
    </row>
    <row r="60" ht="15" customHeight="1">
      <c r="B60" s="238"/>
      <c r="C60" s="244"/>
      <c r="D60" s="247" t="s">
        <v>278</v>
      </c>
      <c r="E60" s="247"/>
      <c r="F60" s="247"/>
      <c r="G60" s="247"/>
      <c r="H60" s="247"/>
      <c r="I60" s="247"/>
      <c r="J60" s="247"/>
      <c r="K60" s="240"/>
    </row>
    <row r="61" ht="15" customHeight="1">
      <c r="B61" s="238"/>
      <c r="C61" s="244"/>
      <c r="D61" s="242" t="s">
        <v>279</v>
      </c>
      <c r="E61" s="242"/>
      <c r="F61" s="242"/>
      <c r="G61" s="242"/>
      <c r="H61" s="242"/>
      <c r="I61" s="242"/>
      <c r="J61" s="242"/>
      <c r="K61" s="240"/>
    </row>
    <row r="62" ht="12.75" customHeight="1">
      <c r="B62" s="238"/>
      <c r="C62" s="244"/>
      <c r="D62" s="244"/>
      <c r="E62" s="248"/>
      <c r="F62" s="244"/>
      <c r="G62" s="244"/>
      <c r="H62" s="244"/>
      <c r="I62" s="244"/>
      <c r="J62" s="244"/>
      <c r="K62" s="240"/>
    </row>
    <row r="63" ht="15" customHeight="1">
      <c r="B63" s="238"/>
      <c r="C63" s="244"/>
      <c r="D63" s="242" t="s">
        <v>280</v>
      </c>
      <c r="E63" s="242"/>
      <c r="F63" s="242"/>
      <c r="G63" s="242"/>
      <c r="H63" s="242"/>
      <c r="I63" s="242"/>
      <c r="J63" s="242"/>
      <c r="K63" s="240"/>
    </row>
    <row r="64" ht="15" customHeight="1">
      <c r="B64" s="238"/>
      <c r="C64" s="244"/>
      <c r="D64" s="247" t="s">
        <v>281</v>
      </c>
      <c r="E64" s="247"/>
      <c r="F64" s="247"/>
      <c r="G64" s="247"/>
      <c r="H64" s="247"/>
      <c r="I64" s="247"/>
      <c r="J64" s="247"/>
      <c r="K64" s="240"/>
    </row>
    <row r="65" ht="15" customHeight="1">
      <c r="B65" s="238"/>
      <c r="C65" s="244"/>
      <c r="D65" s="242" t="s">
        <v>282</v>
      </c>
      <c r="E65" s="242"/>
      <c r="F65" s="242"/>
      <c r="G65" s="242"/>
      <c r="H65" s="242"/>
      <c r="I65" s="242"/>
      <c r="J65" s="242"/>
      <c r="K65" s="240"/>
    </row>
    <row r="66" ht="15" customHeight="1">
      <c r="B66" s="238"/>
      <c r="C66" s="244"/>
      <c r="D66" s="242" t="s">
        <v>283</v>
      </c>
      <c r="E66" s="242"/>
      <c r="F66" s="242"/>
      <c r="G66" s="242"/>
      <c r="H66" s="242"/>
      <c r="I66" s="242"/>
      <c r="J66" s="242"/>
      <c r="K66" s="240"/>
    </row>
    <row r="67" ht="15" customHeight="1">
      <c r="B67" s="238"/>
      <c r="C67" s="244"/>
      <c r="D67" s="242" t="s">
        <v>284</v>
      </c>
      <c r="E67" s="242"/>
      <c r="F67" s="242"/>
      <c r="G67" s="242"/>
      <c r="H67" s="242"/>
      <c r="I67" s="242"/>
      <c r="J67" s="242"/>
      <c r="K67" s="240"/>
    </row>
    <row r="68" ht="15" customHeight="1">
      <c r="B68" s="238"/>
      <c r="C68" s="244"/>
      <c r="D68" s="242" t="s">
        <v>285</v>
      </c>
      <c r="E68" s="242"/>
      <c r="F68" s="242"/>
      <c r="G68" s="242"/>
      <c r="H68" s="242"/>
      <c r="I68" s="242"/>
      <c r="J68" s="242"/>
      <c r="K68" s="240"/>
    </row>
    <row r="69" ht="12.75" customHeight="1">
      <c r="B69" s="249"/>
      <c r="C69" s="250"/>
      <c r="D69" s="250"/>
      <c r="E69" s="250"/>
      <c r="F69" s="250"/>
      <c r="G69" s="250"/>
      <c r="H69" s="250"/>
      <c r="I69" s="250"/>
      <c r="J69" s="250"/>
      <c r="K69" s="251"/>
    </row>
    <row r="70" ht="18.75" customHeight="1">
      <c r="B70" s="252"/>
      <c r="C70" s="252"/>
      <c r="D70" s="252"/>
      <c r="E70" s="252"/>
      <c r="F70" s="252"/>
      <c r="G70" s="252"/>
      <c r="H70" s="252"/>
      <c r="I70" s="252"/>
      <c r="J70" s="252"/>
      <c r="K70" s="253"/>
    </row>
    <row r="71" ht="18.75" customHeight="1">
      <c r="B71" s="253"/>
      <c r="C71" s="253"/>
      <c r="D71" s="253"/>
      <c r="E71" s="253"/>
      <c r="F71" s="253"/>
      <c r="G71" s="253"/>
      <c r="H71" s="253"/>
      <c r="I71" s="253"/>
      <c r="J71" s="253"/>
      <c r="K71" s="253"/>
    </row>
    <row r="72" ht="7.5" customHeight="1">
      <c r="B72" s="254"/>
      <c r="C72" s="255"/>
      <c r="D72" s="255"/>
      <c r="E72" s="255"/>
      <c r="F72" s="255"/>
      <c r="G72" s="255"/>
      <c r="H72" s="255"/>
      <c r="I72" s="255"/>
      <c r="J72" s="255"/>
      <c r="K72" s="256"/>
    </row>
    <row r="73" ht="45" customHeight="1">
      <c r="B73" s="257"/>
      <c r="C73" s="258" t="s">
        <v>84</v>
      </c>
      <c r="D73" s="258"/>
      <c r="E73" s="258"/>
      <c r="F73" s="258"/>
      <c r="G73" s="258"/>
      <c r="H73" s="258"/>
      <c r="I73" s="258"/>
      <c r="J73" s="258"/>
      <c r="K73" s="259"/>
    </row>
    <row r="74" ht="17.25" customHeight="1">
      <c r="B74" s="257"/>
      <c r="C74" s="260" t="s">
        <v>286</v>
      </c>
      <c r="D74" s="260"/>
      <c r="E74" s="260"/>
      <c r="F74" s="260" t="s">
        <v>287</v>
      </c>
      <c r="G74" s="261"/>
      <c r="H74" s="260" t="s">
        <v>104</v>
      </c>
      <c r="I74" s="260" t="s">
        <v>54</v>
      </c>
      <c r="J74" s="260" t="s">
        <v>288</v>
      </c>
      <c r="K74" s="259"/>
    </row>
    <row r="75" ht="17.25" customHeight="1">
      <c r="B75" s="257"/>
      <c r="C75" s="262" t="s">
        <v>289</v>
      </c>
      <c r="D75" s="262"/>
      <c r="E75" s="262"/>
      <c r="F75" s="263" t="s">
        <v>290</v>
      </c>
      <c r="G75" s="264"/>
      <c r="H75" s="262"/>
      <c r="I75" s="262"/>
      <c r="J75" s="262" t="s">
        <v>291</v>
      </c>
      <c r="K75" s="259"/>
    </row>
    <row r="76" ht="5.25" customHeight="1">
      <c r="B76" s="257"/>
      <c r="C76" s="265"/>
      <c r="D76" s="265"/>
      <c r="E76" s="265"/>
      <c r="F76" s="265"/>
      <c r="G76" s="266"/>
      <c r="H76" s="265"/>
      <c r="I76" s="265"/>
      <c r="J76" s="265"/>
      <c r="K76" s="259"/>
    </row>
    <row r="77" ht="15" customHeight="1">
      <c r="B77" s="257"/>
      <c r="C77" s="246" t="s">
        <v>50</v>
      </c>
      <c r="D77" s="265"/>
      <c r="E77" s="265"/>
      <c r="F77" s="267" t="s">
        <v>292</v>
      </c>
      <c r="G77" s="266"/>
      <c r="H77" s="246" t="s">
        <v>293</v>
      </c>
      <c r="I77" s="246" t="s">
        <v>294</v>
      </c>
      <c r="J77" s="246">
        <v>20</v>
      </c>
      <c r="K77" s="259"/>
    </row>
    <row r="78" ht="15" customHeight="1">
      <c r="B78" s="257"/>
      <c r="C78" s="246" t="s">
        <v>295</v>
      </c>
      <c r="D78" s="246"/>
      <c r="E78" s="246"/>
      <c r="F78" s="267" t="s">
        <v>292</v>
      </c>
      <c r="G78" s="266"/>
      <c r="H78" s="246" t="s">
        <v>296</v>
      </c>
      <c r="I78" s="246" t="s">
        <v>294</v>
      </c>
      <c r="J78" s="246">
        <v>120</v>
      </c>
      <c r="K78" s="259"/>
    </row>
    <row r="79" ht="15" customHeight="1">
      <c r="B79" s="268"/>
      <c r="C79" s="246" t="s">
        <v>297</v>
      </c>
      <c r="D79" s="246"/>
      <c r="E79" s="246"/>
      <c r="F79" s="267" t="s">
        <v>298</v>
      </c>
      <c r="G79" s="266"/>
      <c r="H79" s="246" t="s">
        <v>299</v>
      </c>
      <c r="I79" s="246" t="s">
        <v>294</v>
      </c>
      <c r="J79" s="246">
        <v>50</v>
      </c>
      <c r="K79" s="259"/>
    </row>
    <row r="80" ht="15" customHeight="1">
      <c r="B80" s="268"/>
      <c r="C80" s="246" t="s">
        <v>300</v>
      </c>
      <c r="D80" s="246"/>
      <c r="E80" s="246"/>
      <c r="F80" s="267" t="s">
        <v>292</v>
      </c>
      <c r="G80" s="266"/>
      <c r="H80" s="246" t="s">
        <v>301</v>
      </c>
      <c r="I80" s="246" t="s">
        <v>302</v>
      </c>
      <c r="J80" s="246"/>
      <c r="K80" s="259"/>
    </row>
    <row r="81" ht="15" customHeight="1">
      <c r="B81" s="268"/>
      <c r="C81" s="269" t="s">
        <v>303</v>
      </c>
      <c r="D81" s="269"/>
      <c r="E81" s="269"/>
      <c r="F81" s="270" t="s">
        <v>298</v>
      </c>
      <c r="G81" s="269"/>
      <c r="H81" s="269" t="s">
        <v>304</v>
      </c>
      <c r="I81" s="269" t="s">
        <v>294</v>
      </c>
      <c r="J81" s="269">
        <v>15</v>
      </c>
      <c r="K81" s="259"/>
    </row>
    <row r="82" ht="15" customHeight="1">
      <c r="B82" s="268"/>
      <c r="C82" s="269" t="s">
        <v>305</v>
      </c>
      <c r="D82" s="269"/>
      <c r="E82" s="269"/>
      <c r="F82" s="270" t="s">
        <v>298</v>
      </c>
      <c r="G82" s="269"/>
      <c r="H82" s="269" t="s">
        <v>306</v>
      </c>
      <c r="I82" s="269" t="s">
        <v>294</v>
      </c>
      <c r="J82" s="269">
        <v>15</v>
      </c>
      <c r="K82" s="259"/>
    </row>
    <row r="83" ht="15" customHeight="1">
      <c r="B83" s="268"/>
      <c r="C83" s="269" t="s">
        <v>307</v>
      </c>
      <c r="D83" s="269"/>
      <c r="E83" s="269"/>
      <c r="F83" s="270" t="s">
        <v>298</v>
      </c>
      <c r="G83" s="269"/>
      <c r="H83" s="269" t="s">
        <v>308</v>
      </c>
      <c r="I83" s="269" t="s">
        <v>294</v>
      </c>
      <c r="J83" s="269">
        <v>20</v>
      </c>
      <c r="K83" s="259"/>
    </row>
    <row r="84" ht="15" customHeight="1">
      <c r="B84" s="268"/>
      <c r="C84" s="269" t="s">
        <v>309</v>
      </c>
      <c r="D84" s="269"/>
      <c r="E84" s="269"/>
      <c r="F84" s="270" t="s">
        <v>298</v>
      </c>
      <c r="G84" s="269"/>
      <c r="H84" s="269" t="s">
        <v>310</v>
      </c>
      <c r="I84" s="269" t="s">
        <v>294</v>
      </c>
      <c r="J84" s="269">
        <v>20</v>
      </c>
      <c r="K84" s="259"/>
    </row>
    <row r="85" ht="15" customHeight="1">
      <c r="B85" s="268"/>
      <c r="C85" s="246" t="s">
        <v>311</v>
      </c>
      <c r="D85" s="246"/>
      <c r="E85" s="246"/>
      <c r="F85" s="267" t="s">
        <v>298</v>
      </c>
      <c r="G85" s="266"/>
      <c r="H85" s="246" t="s">
        <v>312</v>
      </c>
      <c r="I85" s="246" t="s">
        <v>294</v>
      </c>
      <c r="J85" s="246">
        <v>50</v>
      </c>
      <c r="K85" s="259"/>
    </row>
    <row r="86" ht="15" customHeight="1">
      <c r="B86" s="268"/>
      <c r="C86" s="246" t="s">
        <v>313</v>
      </c>
      <c r="D86" s="246"/>
      <c r="E86" s="246"/>
      <c r="F86" s="267" t="s">
        <v>298</v>
      </c>
      <c r="G86" s="266"/>
      <c r="H86" s="246" t="s">
        <v>314</v>
      </c>
      <c r="I86" s="246" t="s">
        <v>294</v>
      </c>
      <c r="J86" s="246">
        <v>20</v>
      </c>
      <c r="K86" s="259"/>
    </row>
    <row r="87" ht="15" customHeight="1">
      <c r="B87" s="268"/>
      <c r="C87" s="246" t="s">
        <v>315</v>
      </c>
      <c r="D87" s="246"/>
      <c r="E87" s="246"/>
      <c r="F87" s="267" t="s">
        <v>298</v>
      </c>
      <c r="G87" s="266"/>
      <c r="H87" s="246" t="s">
        <v>316</v>
      </c>
      <c r="I87" s="246" t="s">
        <v>294</v>
      </c>
      <c r="J87" s="246">
        <v>20</v>
      </c>
      <c r="K87" s="259"/>
    </row>
    <row r="88" ht="15" customHeight="1">
      <c r="B88" s="268"/>
      <c r="C88" s="246" t="s">
        <v>317</v>
      </c>
      <c r="D88" s="246"/>
      <c r="E88" s="246"/>
      <c r="F88" s="267" t="s">
        <v>298</v>
      </c>
      <c r="G88" s="266"/>
      <c r="H88" s="246" t="s">
        <v>318</v>
      </c>
      <c r="I88" s="246" t="s">
        <v>294</v>
      </c>
      <c r="J88" s="246">
        <v>50</v>
      </c>
      <c r="K88" s="259"/>
    </row>
    <row r="89" ht="15" customHeight="1">
      <c r="B89" s="268"/>
      <c r="C89" s="246" t="s">
        <v>319</v>
      </c>
      <c r="D89" s="246"/>
      <c r="E89" s="246"/>
      <c r="F89" s="267" t="s">
        <v>298</v>
      </c>
      <c r="G89" s="266"/>
      <c r="H89" s="246" t="s">
        <v>319</v>
      </c>
      <c r="I89" s="246" t="s">
        <v>294</v>
      </c>
      <c r="J89" s="246">
        <v>50</v>
      </c>
      <c r="K89" s="259"/>
    </row>
    <row r="90" ht="15" customHeight="1">
      <c r="B90" s="268"/>
      <c r="C90" s="246" t="s">
        <v>109</v>
      </c>
      <c r="D90" s="246"/>
      <c r="E90" s="246"/>
      <c r="F90" s="267" t="s">
        <v>298</v>
      </c>
      <c r="G90" s="266"/>
      <c r="H90" s="246" t="s">
        <v>320</v>
      </c>
      <c r="I90" s="246" t="s">
        <v>294</v>
      </c>
      <c r="J90" s="246">
        <v>255</v>
      </c>
      <c r="K90" s="259"/>
    </row>
    <row r="91" ht="15" customHeight="1">
      <c r="B91" s="268"/>
      <c r="C91" s="246" t="s">
        <v>321</v>
      </c>
      <c r="D91" s="246"/>
      <c r="E91" s="246"/>
      <c r="F91" s="267" t="s">
        <v>292</v>
      </c>
      <c r="G91" s="266"/>
      <c r="H91" s="246" t="s">
        <v>322</v>
      </c>
      <c r="I91" s="246" t="s">
        <v>323</v>
      </c>
      <c r="J91" s="246"/>
      <c r="K91" s="259"/>
    </row>
    <row r="92" ht="15" customHeight="1">
      <c r="B92" s="268"/>
      <c r="C92" s="246" t="s">
        <v>324</v>
      </c>
      <c r="D92" s="246"/>
      <c r="E92" s="246"/>
      <c r="F92" s="267" t="s">
        <v>292</v>
      </c>
      <c r="G92" s="266"/>
      <c r="H92" s="246" t="s">
        <v>325</v>
      </c>
      <c r="I92" s="246" t="s">
        <v>326</v>
      </c>
      <c r="J92" s="246"/>
      <c r="K92" s="259"/>
    </row>
    <row r="93" ht="15" customHeight="1">
      <c r="B93" s="268"/>
      <c r="C93" s="246" t="s">
        <v>327</v>
      </c>
      <c r="D93" s="246"/>
      <c r="E93" s="246"/>
      <c r="F93" s="267" t="s">
        <v>292</v>
      </c>
      <c r="G93" s="266"/>
      <c r="H93" s="246" t="s">
        <v>327</v>
      </c>
      <c r="I93" s="246" t="s">
        <v>326</v>
      </c>
      <c r="J93" s="246"/>
      <c r="K93" s="259"/>
    </row>
    <row r="94" ht="15" customHeight="1">
      <c r="B94" s="268"/>
      <c r="C94" s="246" t="s">
        <v>35</v>
      </c>
      <c r="D94" s="246"/>
      <c r="E94" s="246"/>
      <c r="F94" s="267" t="s">
        <v>292</v>
      </c>
      <c r="G94" s="266"/>
      <c r="H94" s="246" t="s">
        <v>328</v>
      </c>
      <c r="I94" s="246" t="s">
        <v>326</v>
      </c>
      <c r="J94" s="246"/>
      <c r="K94" s="259"/>
    </row>
    <row r="95" ht="15" customHeight="1">
      <c r="B95" s="268"/>
      <c r="C95" s="246" t="s">
        <v>45</v>
      </c>
      <c r="D95" s="246"/>
      <c r="E95" s="246"/>
      <c r="F95" s="267" t="s">
        <v>292</v>
      </c>
      <c r="G95" s="266"/>
      <c r="H95" s="246" t="s">
        <v>329</v>
      </c>
      <c r="I95" s="246" t="s">
        <v>326</v>
      </c>
      <c r="J95" s="246"/>
      <c r="K95" s="259"/>
    </row>
    <row r="96" ht="15" customHeight="1">
      <c r="B96" s="271"/>
      <c r="C96" s="272"/>
      <c r="D96" s="272"/>
      <c r="E96" s="272"/>
      <c r="F96" s="272"/>
      <c r="G96" s="272"/>
      <c r="H96" s="272"/>
      <c r="I96" s="272"/>
      <c r="J96" s="272"/>
      <c r="K96" s="273"/>
    </row>
    <row r="97" ht="18.75" customHeight="1">
      <c r="B97" s="274"/>
      <c r="C97" s="275"/>
      <c r="D97" s="275"/>
      <c r="E97" s="275"/>
      <c r="F97" s="275"/>
      <c r="G97" s="275"/>
      <c r="H97" s="275"/>
      <c r="I97" s="275"/>
      <c r="J97" s="275"/>
      <c r="K97" s="274"/>
    </row>
    <row r="98" ht="18.75" customHeight="1">
      <c r="B98" s="253"/>
      <c r="C98" s="253"/>
      <c r="D98" s="253"/>
      <c r="E98" s="253"/>
      <c r="F98" s="253"/>
      <c r="G98" s="253"/>
      <c r="H98" s="253"/>
      <c r="I98" s="253"/>
      <c r="J98" s="253"/>
      <c r="K98" s="253"/>
    </row>
    <row r="99" ht="7.5" customHeight="1">
      <c r="B99" s="254"/>
      <c r="C99" s="255"/>
      <c r="D99" s="255"/>
      <c r="E99" s="255"/>
      <c r="F99" s="255"/>
      <c r="G99" s="255"/>
      <c r="H99" s="255"/>
      <c r="I99" s="255"/>
      <c r="J99" s="255"/>
      <c r="K99" s="256"/>
    </row>
    <row r="100" ht="45" customHeight="1">
      <c r="B100" s="257"/>
      <c r="C100" s="258" t="s">
        <v>330</v>
      </c>
      <c r="D100" s="258"/>
      <c r="E100" s="258"/>
      <c r="F100" s="258"/>
      <c r="G100" s="258"/>
      <c r="H100" s="258"/>
      <c r="I100" s="258"/>
      <c r="J100" s="258"/>
      <c r="K100" s="259"/>
    </row>
    <row r="101" ht="17.25" customHeight="1">
      <c r="B101" s="257"/>
      <c r="C101" s="260" t="s">
        <v>286</v>
      </c>
      <c r="D101" s="260"/>
      <c r="E101" s="260"/>
      <c r="F101" s="260" t="s">
        <v>287</v>
      </c>
      <c r="G101" s="261"/>
      <c r="H101" s="260" t="s">
        <v>104</v>
      </c>
      <c r="I101" s="260" t="s">
        <v>54</v>
      </c>
      <c r="J101" s="260" t="s">
        <v>288</v>
      </c>
      <c r="K101" s="259"/>
    </row>
    <row r="102" ht="17.25" customHeight="1">
      <c r="B102" s="257"/>
      <c r="C102" s="262" t="s">
        <v>289</v>
      </c>
      <c r="D102" s="262"/>
      <c r="E102" s="262"/>
      <c r="F102" s="263" t="s">
        <v>290</v>
      </c>
      <c r="G102" s="264"/>
      <c r="H102" s="262"/>
      <c r="I102" s="262"/>
      <c r="J102" s="262" t="s">
        <v>291</v>
      </c>
      <c r="K102" s="259"/>
    </row>
    <row r="103" ht="5.25" customHeight="1">
      <c r="B103" s="257"/>
      <c r="C103" s="260"/>
      <c r="D103" s="260"/>
      <c r="E103" s="260"/>
      <c r="F103" s="260"/>
      <c r="G103" s="276"/>
      <c r="H103" s="260"/>
      <c r="I103" s="260"/>
      <c r="J103" s="260"/>
      <c r="K103" s="259"/>
    </row>
    <row r="104" ht="15" customHeight="1">
      <c r="B104" s="257"/>
      <c r="C104" s="246" t="s">
        <v>50</v>
      </c>
      <c r="D104" s="265"/>
      <c r="E104" s="265"/>
      <c r="F104" s="267" t="s">
        <v>292</v>
      </c>
      <c r="G104" s="276"/>
      <c r="H104" s="246" t="s">
        <v>331</v>
      </c>
      <c r="I104" s="246" t="s">
        <v>294</v>
      </c>
      <c r="J104" s="246">
        <v>20</v>
      </c>
      <c r="K104" s="259"/>
    </row>
    <row r="105" ht="15" customHeight="1">
      <c r="B105" s="257"/>
      <c r="C105" s="246" t="s">
        <v>295</v>
      </c>
      <c r="D105" s="246"/>
      <c r="E105" s="246"/>
      <c r="F105" s="267" t="s">
        <v>292</v>
      </c>
      <c r="G105" s="246"/>
      <c r="H105" s="246" t="s">
        <v>331</v>
      </c>
      <c r="I105" s="246" t="s">
        <v>294</v>
      </c>
      <c r="J105" s="246">
        <v>120</v>
      </c>
      <c r="K105" s="259"/>
    </row>
    <row r="106" ht="15" customHeight="1">
      <c r="B106" s="268"/>
      <c r="C106" s="246" t="s">
        <v>297</v>
      </c>
      <c r="D106" s="246"/>
      <c r="E106" s="246"/>
      <c r="F106" s="267" t="s">
        <v>298</v>
      </c>
      <c r="G106" s="246"/>
      <c r="H106" s="246" t="s">
        <v>331</v>
      </c>
      <c r="I106" s="246" t="s">
        <v>294</v>
      </c>
      <c r="J106" s="246">
        <v>50</v>
      </c>
      <c r="K106" s="259"/>
    </row>
    <row r="107" ht="15" customHeight="1">
      <c r="B107" s="268"/>
      <c r="C107" s="246" t="s">
        <v>300</v>
      </c>
      <c r="D107" s="246"/>
      <c r="E107" s="246"/>
      <c r="F107" s="267" t="s">
        <v>292</v>
      </c>
      <c r="G107" s="246"/>
      <c r="H107" s="246" t="s">
        <v>331</v>
      </c>
      <c r="I107" s="246" t="s">
        <v>302</v>
      </c>
      <c r="J107" s="246"/>
      <c r="K107" s="259"/>
    </row>
    <row r="108" ht="15" customHeight="1">
      <c r="B108" s="268"/>
      <c r="C108" s="246" t="s">
        <v>311</v>
      </c>
      <c r="D108" s="246"/>
      <c r="E108" s="246"/>
      <c r="F108" s="267" t="s">
        <v>298</v>
      </c>
      <c r="G108" s="246"/>
      <c r="H108" s="246" t="s">
        <v>331</v>
      </c>
      <c r="I108" s="246" t="s">
        <v>294</v>
      </c>
      <c r="J108" s="246">
        <v>50</v>
      </c>
      <c r="K108" s="259"/>
    </row>
    <row r="109" ht="15" customHeight="1">
      <c r="B109" s="268"/>
      <c r="C109" s="246" t="s">
        <v>319</v>
      </c>
      <c r="D109" s="246"/>
      <c r="E109" s="246"/>
      <c r="F109" s="267" t="s">
        <v>298</v>
      </c>
      <c r="G109" s="246"/>
      <c r="H109" s="246" t="s">
        <v>331</v>
      </c>
      <c r="I109" s="246" t="s">
        <v>294</v>
      </c>
      <c r="J109" s="246">
        <v>50</v>
      </c>
      <c r="K109" s="259"/>
    </row>
    <row r="110" ht="15" customHeight="1">
      <c r="B110" s="268"/>
      <c r="C110" s="246" t="s">
        <v>317</v>
      </c>
      <c r="D110" s="246"/>
      <c r="E110" s="246"/>
      <c r="F110" s="267" t="s">
        <v>298</v>
      </c>
      <c r="G110" s="246"/>
      <c r="H110" s="246" t="s">
        <v>331</v>
      </c>
      <c r="I110" s="246" t="s">
        <v>294</v>
      </c>
      <c r="J110" s="246">
        <v>50</v>
      </c>
      <c r="K110" s="259"/>
    </row>
    <row r="111" ht="15" customHeight="1">
      <c r="B111" s="268"/>
      <c r="C111" s="246" t="s">
        <v>50</v>
      </c>
      <c r="D111" s="246"/>
      <c r="E111" s="246"/>
      <c r="F111" s="267" t="s">
        <v>292</v>
      </c>
      <c r="G111" s="246"/>
      <c r="H111" s="246" t="s">
        <v>332</v>
      </c>
      <c r="I111" s="246" t="s">
        <v>294</v>
      </c>
      <c r="J111" s="246">
        <v>20</v>
      </c>
      <c r="K111" s="259"/>
    </row>
    <row r="112" ht="15" customHeight="1">
      <c r="B112" s="268"/>
      <c r="C112" s="246" t="s">
        <v>333</v>
      </c>
      <c r="D112" s="246"/>
      <c r="E112" s="246"/>
      <c r="F112" s="267" t="s">
        <v>292</v>
      </c>
      <c r="G112" s="246"/>
      <c r="H112" s="246" t="s">
        <v>334</v>
      </c>
      <c r="I112" s="246" t="s">
        <v>294</v>
      </c>
      <c r="J112" s="246">
        <v>120</v>
      </c>
      <c r="K112" s="259"/>
    </row>
    <row r="113" ht="15" customHeight="1">
      <c r="B113" s="268"/>
      <c r="C113" s="246" t="s">
        <v>35</v>
      </c>
      <c r="D113" s="246"/>
      <c r="E113" s="246"/>
      <c r="F113" s="267" t="s">
        <v>292</v>
      </c>
      <c r="G113" s="246"/>
      <c r="H113" s="246" t="s">
        <v>335</v>
      </c>
      <c r="I113" s="246" t="s">
        <v>326</v>
      </c>
      <c r="J113" s="246"/>
      <c r="K113" s="259"/>
    </row>
    <row r="114" ht="15" customHeight="1">
      <c r="B114" s="268"/>
      <c r="C114" s="246" t="s">
        <v>45</v>
      </c>
      <c r="D114" s="246"/>
      <c r="E114" s="246"/>
      <c r="F114" s="267" t="s">
        <v>292</v>
      </c>
      <c r="G114" s="246"/>
      <c r="H114" s="246" t="s">
        <v>336</v>
      </c>
      <c r="I114" s="246" t="s">
        <v>326</v>
      </c>
      <c r="J114" s="246"/>
      <c r="K114" s="259"/>
    </row>
    <row r="115" ht="15" customHeight="1">
      <c r="B115" s="268"/>
      <c r="C115" s="246" t="s">
        <v>54</v>
      </c>
      <c r="D115" s="246"/>
      <c r="E115" s="246"/>
      <c r="F115" s="267" t="s">
        <v>292</v>
      </c>
      <c r="G115" s="246"/>
      <c r="H115" s="246" t="s">
        <v>337</v>
      </c>
      <c r="I115" s="246" t="s">
        <v>338</v>
      </c>
      <c r="J115" s="246"/>
      <c r="K115" s="259"/>
    </row>
    <row r="116" ht="15" customHeight="1">
      <c r="B116" s="271"/>
      <c r="C116" s="277"/>
      <c r="D116" s="277"/>
      <c r="E116" s="277"/>
      <c r="F116" s="277"/>
      <c r="G116" s="277"/>
      <c r="H116" s="277"/>
      <c r="I116" s="277"/>
      <c r="J116" s="277"/>
      <c r="K116" s="273"/>
    </row>
    <row r="117" ht="18.75" customHeight="1">
      <c r="B117" s="278"/>
      <c r="C117" s="242"/>
      <c r="D117" s="242"/>
      <c r="E117" s="242"/>
      <c r="F117" s="279"/>
      <c r="G117" s="242"/>
      <c r="H117" s="242"/>
      <c r="I117" s="242"/>
      <c r="J117" s="242"/>
      <c r="K117" s="278"/>
    </row>
    <row r="118" ht="18.75" customHeight="1">
      <c r="B118" s="253"/>
      <c r="C118" s="253"/>
      <c r="D118" s="253"/>
      <c r="E118" s="253"/>
      <c r="F118" s="253"/>
      <c r="G118" s="253"/>
      <c r="H118" s="253"/>
      <c r="I118" s="253"/>
      <c r="J118" s="253"/>
      <c r="K118" s="253"/>
    </row>
    <row r="119" ht="7.5" customHeight="1">
      <c r="B119" s="280"/>
      <c r="C119" s="281"/>
      <c r="D119" s="281"/>
      <c r="E119" s="281"/>
      <c r="F119" s="281"/>
      <c r="G119" s="281"/>
      <c r="H119" s="281"/>
      <c r="I119" s="281"/>
      <c r="J119" s="281"/>
      <c r="K119" s="282"/>
    </row>
    <row r="120" ht="45" customHeight="1">
      <c r="B120" s="283"/>
      <c r="C120" s="236" t="s">
        <v>339</v>
      </c>
      <c r="D120" s="236"/>
      <c r="E120" s="236"/>
      <c r="F120" s="236"/>
      <c r="G120" s="236"/>
      <c r="H120" s="236"/>
      <c r="I120" s="236"/>
      <c r="J120" s="236"/>
      <c r="K120" s="284"/>
    </row>
    <row r="121" ht="17.25" customHeight="1">
      <c r="B121" s="285"/>
      <c r="C121" s="260" t="s">
        <v>286</v>
      </c>
      <c r="D121" s="260"/>
      <c r="E121" s="260"/>
      <c r="F121" s="260" t="s">
        <v>287</v>
      </c>
      <c r="G121" s="261"/>
      <c r="H121" s="260" t="s">
        <v>104</v>
      </c>
      <c r="I121" s="260" t="s">
        <v>54</v>
      </c>
      <c r="J121" s="260" t="s">
        <v>288</v>
      </c>
      <c r="K121" s="286"/>
    </row>
    <row r="122" ht="17.25" customHeight="1">
      <c r="B122" s="285"/>
      <c r="C122" s="262" t="s">
        <v>289</v>
      </c>
      <c r="D122" s="262"/>
      <c r="E122" s="262"/>
      <c r="F122" s="263" t="s">
        <v>290</v>
      </c>
      <c r="G122" s="264"/>
      <c r="H122" s="262"/>
      <c r="I122" s="262"/>
      <c r="J122" s="262" t="s">
        <v>291</v>
      </c>
      <c r="K122" s="286"/>
    </row>
    <row r="123" ht="5.25" customHeight="1">
      <c r="B123" s="287"/>
      <c r="C123" s="265"/>
      <c r="D123" s="265"/>
      <c r="E123" s="265"/>
      <c r="F123" s="265"/>
      <c r="G123" s="246"/>
      <c r="H123" s="265"/>
      <c r="I123" s="265"/>
      <c r="J123" s="265"/>
      <c r="K123" s="288"/>
    </row>
    <row r="124" ht="15" customHeight="1">
      <c r="B124" s="287"/>
      <c r="C124" s="246" t="s">
        <v>295</v>
      </c>
      <c r="D124" s="265"/>
      <c r="E124" s="265"/>
      <c r="F124" s="267" t="s">
        <v>292</v>
      </c>
      <c r="G124" s="246"/>
      <c r="H124" s="246" t="s">
        <v>331</v>
      </c>
      <c r="I124" s="246" t="s">
        <v>294</v>
      </c>
      <c r="J124" s="246">
        <v>120</v>
      </c>
      <c r="K124" s="289"/>
    </row>
    <row r="125" ht="15" customHeight="1">
      <c r="B125" s="287"/>
      <c r="C125" s="246" t="s">
        <v>340</v>
      </c>
      <c r="D125" s="246"/>
      <c r="E125" s="246"/>
      <c r="F125" s="267" t="s">
        <v>292</v>
      </c>
      <c r="G125" s="246"/>
      <c r="H125" s="246" t="s">
        <v>341</v>
      </c>
      <c r="I125" s="246" t="s">
        <v>294</v>
      </c>
      <c r="J125" s="246" t="s">
        <v>342</v>
      </c>
      <c r="K125" s="289"/>
    </row>
    <row r="126" ht="15" customHeight="1">
      <c r="B126" s="287"/>
      <c r="C126" s="246" t="s">
        <v>241</v>
      </c>
      <c r="D126" s="246"/>
      <c r="E126" s="246"/>
      <c r="F126" s="267" t="s">
        <v>292</v>
      </c>
      <c r="G126" s="246"/>
      <c r="H126" s="246" t="s">
        <v>343</v>
      </c>
      <c r="I126" s="246" t="s">
        <v>294</v>
      </c>
      <c r="J126" s="246" t="s">
        <v>342</v>
      </c>
      <c r="K126" s="289"/>
    </row>
    <row r="127" ht="15" customHeight="1">
      <c r="B127" s="287"/>
      <c r="C127" s="246" t="s">
        <v>303</v>
      </c>
      <c r="D127" s="246"/>
      <c r="E127" s="246"/>
      <c r="F127" s="267" t="s">
        <v>298</v>
      </c>
      <c r="G127" s="246"/>
      <c r="H127" s="246" t="s">
        <v>304</v>
      </c>
      <c r="I127" s="246" t="s">
        <v>294</v>
      </c>
      <c r="J127" s="246">
        <v>15</v>
      </c>
      <c r="K127" s="289"/>
    </row>
    <row r="128" ht="15" customHeight="1">
      <c r="B128" s="287"/>
      <c r="C128" s="269" t="s">
        <v>305</v>
      </c>
      <c r="D128" s="269"/>
      <c r="E128" s="269"/>
      <c r="F128" s="270" t="s">
        <v>298</v>
      </c>
      <c r="G128" s="269"/>
      <c r="H128" s="269" t="s">
        <v>306</v>
      </c>
      <c r="I128" s="269" t="s">
        <v>294</v>
      </c>
      <c r="J128" s="269">
        <v>15</v>
      </c>
      <c r="K128" s="289"/>
    </row>
    <row r="129" ht="15" customHeight="1">
      <c r="B129" s="287"/>
      <c r="C129" s="269" t="s">
        <v>307</v>
      </c>
      <c r="D129" s="269"/>
      <c r="E129" s="269"/>
      <c r="F129" s="270" t="s">
        <v>298</v>
      </c>
      <c r="G129" s="269"/>
      <c r="H129" s="269" t="s">
        <v>308</v>
      </c>
      <c r="I129" s="269" t="s">
        <v>294</v>
      </c>
      <c r="J129" s="269">
        <v>20</v>
      </c>
      <c r="K129" s="289"/>
    </row>
    <row r="130" ht="15" customHeight="1">
      <c r="B130" s="287"/>
      <c r="C130" s="269" t="s">
        <v>309</v>
      </c>
      <c r="D130" s="269"/>
      <c r="E130" s="269"/>
      <c r="F130" s="270" t="s">
        <v>298</v>
      </c>
      <c r="G130" s="269"/>
      <c r="H130" s="269" t="s">
        <v>310</v>
      </c>
      <c r="I130" s="269" t="s">
        <v>294</v>
      </c>
      <c r="J130" s="269">
        <v>20</v>
      </c>
      <c r="K130" s="289"/>
    </row>
    <row r="131" ht="15" customHeight="1">
      <c r="B131" s="287"/>
      <c r="C131" s="246" t="s">
        <v>297</v>
      </c>
      <c r="D131" s="246"/>
      <c r="E131" s="246"/>
      <c r="F131" s="267" t="s">
        <v>298</v>
      </c>
      <c r="G131" s="246"/>
      <c r="H131" s="246" t="s">
        <v>331</v>
      </c>
      <c r="I131" s="246" t="s">
        <v>294</v>
      </c>
      <c r="J131" s="246">
        <v>50</v>
      </c>
      <c r="K131" s="289"/>
    </row>
    <row r="132" ht="15" customHeight="1">
      <c r="B132" s="287"/>
      <c r="C132" s="246" t="s">
        <v>311</v>
      </c>
      <c r="D132" s="246"/>
      <c r="E132" s="246"/>
      <c r="F132" s="267" t="s">
        <v>298</v>
      </c>
      <c r="G132" s="246"/>
      <c r="H132" s="246" t="s">
        <v>331</v>
      </c>
      <c r="I132" s="246" t="s">
        <v>294</v>
      </c>
      <c r="J132" s="246">
        <v>50</v>
      </c>
      <c r="K132" s="289"/>
    </row>
    <row r="133" ht="15" customHeight="1">
      <c r="B133" s="287"/>
      <c r="C133" s="246" t="s">
        <v>317</v>
      </c>
      <c r="D133" s="246"/>
      <c r="E133" s="246"/>
      <c r="F133" s="267" t="s">
        <v>298</v>
      </c>
      <c r="G133" s="246"/>
      <c r="H133" s="246" t="s">
        <v>331</v>
      </c>
      <c r="I133" s="246" t="s">
        <v>294</v>
      </c>
      <c r="J133" s="246">
        <v>50</v>
      </c>
      <c r="K133" s="289"/>
    </row>
    <row r="134" ht="15" customHeight="1">
      <c r="B134" s="287"/>
      <c r="C134" s="246" t="s">
        <v>319</v>
      </c>
      <c r="D134" s="246"/>
      <c r="E134" s="246"/>
      <c r="F134" s="267" t="s">
        <v>298</v>
      </c>
      <c r="G134" s="246"/>
      <c r="H134" s="246" t="s">
        <v>331</v>
      </c>
      <c r="I134" s="246" t="s">
        <v>294</v>
      </c>
      <c r="J134" s="246">
        <v>50</v>
      </c>
      <c r="K134" s="289"/>
    </row>
    <row r="135" ht="15" customHeight="1">
      <c r="B135" s="287"/>
      <c r="C135" s="246" t="s">
        <v>109</v>
      </c>
      <c r="D135" s="246"/>
      <c r="E135" s="246"/>
      <c r="F135" s="267" t="s">
        <v>298</v>
      </c>
      <c r="G135" s="246"/>
      <c r="H135" s="246" t="s">
        <v>344</v>
      </c>
      <c r="I135" s="246" t="s">
        <v>294</v>
      </c>
      <c r="J135" s="246">
        <v>255</v>
      </c>
      <c r="K135" s="289"/>
    </row>
    <row r="136" ht="15" customHeight="1">
      <c r="B136" s="287"/>
      <c r="C136" s="246" t="s">
        <v>321</v>
      </c>
      <c r="D136" s="246"/>
      <c r="E136" s="246"/>
      <c r="F136" s="267" t="s">
        <v>292</v>
      </c>
      <c r="G136" s="246"/>
      <c r="H136" s="246" t="s">
        <v>345</v>
      </c>
      <c r="I136" s="246" t="s">
        <v>323</v>
      </c>
      <c r="J136" s="246"/>
      <c r="K136" s="289"/>
    </row>
    <row r="137" ht="15" customHeight="1">
      <c r="B137" s="287"/>
      <c r="C137" s="246" t="s">
        <v>324</v>
      </c>
      <c r="D137" s="246"/>
      <c r="E137" s="246"/>
      <c r="F137" s="267" t="s">
        <v>292</v>
      </c>
      <c r="G137" s="246"/>
      <c r="H137" s="246" t="s">
        <v>346</v>
      </c>
      <c r="I137" s="246" t="s">
        <v>326</v>
      </c>
      <c r="J137" s="246"/>
      <c r="K137" s="289"/>
    </row>
    <row r="138" ht="15" customHeight="1">
      <c r="B138" s="287"/>
      <c r="C138" s="246" t="s">
        <v>327</v>
      </c>
      <c r="D138" s="246"/>
      <c r="E138" s="246"/>
      <c r="F138" s="267" t="s">
        <v>292</v>
      </c>
      <c r="G138" s="246"/>
      <c r="H138" s="246" t="s">
        <v>327</v>
      </c>
      <c r="I138" s="246" t="s">
        <v>326</v>
      </c>
      <c r="J138" s="246"/>
      <c r="K138" s="289"/>
    </row>
    <row r="139" ht="15" customHeight="1">
      <c r="B139" s="287"/>
      <c r="C139" s="246" t="s">
        <v>35</v>
      </c>
      <c r="D139" s="246"/>
      <c r="E139" s="246"/>
      <c r="F139" s="267" t="s">
        <v>292</v>
      </c>
      <c r="G139" s="246"/>
      <c r="H139" s="246" t="s">
        <v>347</v>
      </c>
      <c r="I139" s="246" t="s">
        <v>326</v>
      </c>
      <c r="J139" s="246"/>
      <c r="K139" s="289"/>
    </row>
    <row r="140" ht="15" customHeight="1">
      <c r="B140" s="287"/>
      <c r="C140" s="246" t="s">
        <v>348</v>
      </c>
      <c r="D140" s="246"/>
      <c r="E140" s="246"/>
      <c r="F140" s="267" t="s">
        <v>292</v>
      </c>
      <c r="G140" s="246"/>
      <c r="H140" s="246" t="s">
        <v>349</v>
      </c>
      <c r="I140" s="246" t="s">
        <v>326</v>
      </c>
      <c r="J140" s="246"/>
      <c r="K140" s="289"/>
    </row>
    <row r="141" ht="15" customHeight="1">
      <c r="B141" s="290"/>
      <c r="C141" s="291"/>
      <c r="D141" s="291"/>
      <c r="E141" s="291"/>
      <c r="F141" s="291"/>
      <c r="G141" s="291"/>
      <c r="H141" s="291"/>
      <c r="I141" s="291"/>
      <c r="J141" s="291"/>
      <c r="K141" s="292"/>
    </row>
    <row r="142" ht="18.75" customHeight="1">
      <c r="B142" s="242"/>
      <c r="C142" s="242"/>
      <c r="D142" s="242"/>
      <c r="E142" s="242"/>
      <c r="F142" s="279"/>
      <c r="G142" s="242"/>
      <c r="H142" s="242"/>
      <c r="I142" s="242"/>
      <c r="J142" s="242"/>
      <c r="K142" s="242"/>
    </row>
    <row r="143" ht="18.75" customHeight="1">
      <c r="B143" s="253"/>
      <c r="C143" s="253"/>
      <c r="D143" s="253"/>
      <c r="E143" s="253"/>
      <c r="F143" s="253"/>
      <c r="G143" s="253"/>
      <c r="H143" s="253"/>
      <c r="I143" s="253"/>
      <c r="J143" s="253"/>
      <c r="K143" s="253"/>
    </row>
    <row r="144" ht="7.5" customHeight="1">
      <c r="B144" s="254"/>
      <c r="C144" s="255"/>
      <c r="D144" s="255"/>
      <c r="E144" s="255"/>
      <c r="F144" s="255"/>
      <c r="G144" s="255"/>
      <c r="H144" s="255"/>
      <c r="I144" s="255"/>
      <c r="J144" s="255"/>
      <c r="K144" s="256"/>
    </row>
    <row r="145" ht="45" customHeight="1">
      <c r="B145" s="257"/>
      <c r="C145" s="258" t="s">
        <v>350</v>
      </c>
      <c r="D145" s="258"/>
      <c r="E145" s="258"/>
      <c r="F145" s="258"/>
      <c r="G145" s="258"/>
      <c r="H145" s="258"/>
      <c r="I145" s="258"/>
      <c r="J145" s="258"/>
      <c r="K145" s="259"/>
    </row>
    <row r="146" ht="17.25" customHeight="1">
      <c r="B146" s="257"/>
      <c r="C146" s="260" t="s">
        <v>286</v>
      </c>
      <c r="D146" s="260"/>
      <c r="E146" s="260"/>
      <c r="F146" s="260" t="s">
        <v>287</v>
      </c>
      <c r="G146" s="261"/>
      <c r="H146" s="260" t="s">
        <v>104</v>
      </c>
      <c r="I146" s="260" t="s">
        <v>54</v>
      </c>
      <c r="J146" s="260" t="s">
        <v>288</v>
      </c>
      <c r="K146" s="259"/>
    </row>
    <row r="147" ht="17.25" customHeight="1">
      <c r="B147" s="257"/>
      <c r="C147" s="262" t="s">
        <v>289</v>
      </c>
      <c r="D147" s="262"/>
      <c r="E147" s="262"/>
      <c r="F147" s="263" t="s">
        <v>290</v>
      </c>
      <c r="G147" s="264"/>
      <c r="H147" s="262"/>
      <c r="I147" s="262"/>
      <c r="J147" s="262" t="s">
        <v>291</v>
      </c>
      <c r="K147" s="259"/>
    </row>
    <row r="148" ht="5.25" customHeight="1">
      <c r="B148" s="268"/>
      <c r="C148" s="265"/>
      <c r="D148" s="265"/>
      <c r="E148" s="265"/>
      <c r="F148" s="265"/>
      <c r="G148" s="266"/>
      <c r="H148" s="265"/>
      <c r="I148" s="265"/>
      <c r="J148" s="265"/>
      <c r="K148" s="289"/>
    </row>
    <row r="149" ht="15" customHeight="1">
      <c r="B149" s="268"/>
      <c r="C149" s="293" t="s">
        <v>295</v>
      </c>
      <c r="D149" s="246"/>
      <c r="E149" s="246"/>
      <c r="F149" s="294" t="s">
        <v>292</v>
      </c>
      <c r="G149" s="246"/>
      <c r="H149" s="293" t="s">
        <v>331</v>
      </c>
      <c r="I149" s="293" t="s">
        <v>294</v>
      </c>
      <c r="J149" s="293">
        <v>120</v>
      </c>
      <c r="K149" s="289"/>
    </row>
    <row r="150" ht="15" customHeight="1">
      <c r="B150" s="268"/>
      <c r="C150" s="293" t="s">
        <v>340</v>
      </c>
      <c r="D150" s="246"/>
      <c r="E150" s="246"/>
      <c r="F150" s="294" t="s">
        <v>292</v>
      </c>
      <c r="G150" s="246"/>
      <c r="H150" s="293" t="s">
        <v>351</v>
      </c>
      <c r="I150" s="293" t="s">
        <v>294</v>
      </c>
      <c r="J150" s="293" t="s">
        <v>342</v>
      </c>
      <c r="K150" s="289"/>
    </row>
    <row r="151" ht="15" customHeight="1">
      <c r="B151" s="268"/>
      <c r="C151" s="293" t="s">
        <v>241</v>
      </c>
      <c r="D151" s="246"/>
      <c r="E151" s="246"/>
      <c r="F151" s="294" t="s">
        <v>292</v>
      </c>
      <c r="G151" s="246"/>
      <c r="H151" s="293" t="s">
        <v>352</v>
      </c>
      <c r="I151" s="293" t="s">
        <v>294</v>
      </c>
      <c r="J151" s="293" t="s">
        <v>342</v>
      </c>
      <c r="K151" s="289"/>
    </row>
    <row r="152" ht="15" customHeight="1">
      <c r="B152" s="268"/>
      <c r="C152" s="293" t="s">
        <v>297</v>
      </c>
      <c r="D152" s="246"/>
      <c r="E152" s="246"/>
      <c r="F152" s="294" t="s">
        <v>298</v>
      </c>
      <c r="G152" s="246"/>
      <c r="H152" s="293" t="s">
        <v>331</v>
      </c>
      <c r="I152" s="293" t="s">
        <v>294</v>
      </c>
      <c r="J152" s="293">
        <v>50</v>
      </c>
      <c r="K152" s="289"/>
    </row>
    <row r="153" ht="15" customHeight="1">
      <c r="B153" s="268"/>
      <c r="C153" s="293" t="s">
        <v>300</v>
      </c>
      <c r="D153" s="246"/>
      <c r="E153" s="246"/>
      <c r="F153" s="294" t="s">
        <v>292</v>
      </c>
      <c r="G153" s="246"/>
      <c r="H153" s="293" t="s">
        <v>331</v>
      </c>
      <c r="I153" s="293" t="s">
        <v>302</v>
      </c>
      <c r="J153" s="293"/>
      <c r="K153" s="289"/>
    </row>
    <row r="154" ht="15" customHeight="1">
      <c r="B154" s="268"/>
      <c r="C154" s="293" t="s">
        <v>311</v>
      </c>
      <c r="D154" s="246"/>
      <c r="E154" s="246"/>
      <c r="F154" s="294" t="s">
        <v>298</v>
      </c>
      <c r="G154" s="246"/>
      <c r="H154" s="293" t="s">
        <v>331</v>
      </c>
      <c r="I154" s="293" t="s">
        <v>294</v>
      </c>
      <c r="J154" s="293">
        <v>50</v>
      </c>
      <c r="K154" s="289"/>
    </row>
    <row r="155" ht="15" customHeight="1">
      <c r="B155" s="268"/>
      <c r="C155" s="293" t="s">
        <v>319</v>
      </c>
      <c r="D155" s="246"/>
      <c r="E155" s="246"/>
      <c r="F155" s="294" t="s">
        <v>298</v>
      </c>
      <c r="G155" s="246"/>
      <c r="H155" s="293" t="s">
        <v>331</v>
      </c>
      <c r="I155" s="293" t="s">
        <v>294</v>
      </c>
      <c r="J155" s="293">
        <v>50</v>
      </c>
      <c r="K155" s="289"/>
    </row>
    <row r="156" ht="15" customHeight="1">
      <c r="B156" s="268"/>
      <c r="C156" s="293" t="s">
        <v>317</v>
      </c>
      <c r="D156" s="246"/>
      <c r="E156" s="246"/>
      <c r="F156" s="294" t="s">
        <v>298</v>
      </c>
      <c r="G156" s="246"/>
      <c r="H156" s="293" t="s">
        <v>331</v>
      </c>
      <c r="I156" s="293" t="s">
        <v>294</v>
      </c>
      <c r="J156" s="293">
        <v>50</v>
      </c>
      <c r="K156" s="289"/>
    </row>
    <row r="157" ht="15" customHeight="1">
      <c r="B157" s="268"/>
      <c r="C157" s="293" t="s">
        <v>89</v>
      </c>
      <c r="D157" s="246"/>
      <c r="E157" s="246"/>
      <c r="F157" s="294" t="s">
        <v>292</v>
      </c>
      <c r="G157" s="246"/>
      <c r="H157" s="293" t="s">
        <v>353</v>
      </c>
      <c r="I157" s="293" t="s">
        <v>294</v>
      </c>
      <c r="J157" s="293" t="s">
        <v>354</v>
      </c>
      <c r="K157" s="289"/>
    </row>
    <row r="158" ht="15" customHeight="1">
      <c r="B158" s="268"/>
      <c r="C158" s="293" t="s">
        <v>355</v>
      </c>
      <c r="D158" s="246"/>
      <c r="E158" s="246"/>
      <c r="F158" s="294" t="s">
        <v>292</v>
      </c>
      <c r="G158" s="246"/>
      <c r="H158" s="293" t="s">
        <v>356</v>
      </c>
      <c r="I158" s="293" t="s">
        <v>326</v>
      </c>
      <c r="J158" s="293"/>
      <c r="K158" s="289"/>
    </row>
    <row r="159" ht="15" customHeight="1">
      <c r="B159" s="295"/>
      <c r="C159" s="277"/>
      <c r="D159" s="277"/>
      <c r="E159" s="277"/>
      <c r="F159" s="277"/>
      <c r="G159" s="277"/>
      <c r="H159" s="277"/>
      <c r="I159" s="277"/>
      <c r="J159" s="277"/>
      <c r="K159" s="296"/>
    </row>
    <row r="160" ht="18.75" customHeight="1">
      <c r="B160" s="242"/>
      <c r="C160" s="246"/>
      <c r="D160" s="246"/>
      <c r="E160" s="246"/>
      <c r="F160" s="267"/>
      <c r="G160" s="246"/>
      <c r="H160" s="246"/>
      <c r="I160" s="246"/>
      <c r="J160" s="246"/>
      <c r="K160" s="242"/>
    </row>
    <row r="161" ht="18.75" customHeight="1">
      <c r="B161" s="253"/>
      <c r="C161" s="253"/>
      <c r="D161" s="253"/>
      <c r="E161" s="253"/>
      <c r="F161" s="253"/>
      <c r="G161" s="253"/>
      <c r="H161" s="253"/>
      <c r="I161" s="253"/>
      <c r="J161" s="253"/>
      <c r="K161" s="253"/>
    </row>
    <row r="162" ht="7.5" customHeight="1">
      <c r="B162" s="232"/>
      <c r="C162" s="233"/>
      <c r="D162" s="233"/>
      <c r="E162" s="233"/>
      <c r="F162" s="233"/>
      <c r="G162" s="233"/>
      <c r="H162" s="233"/>
      <c r="I162" s="233"/>
      <c r="J162" s="233"/>
      <c r="K162" s="234"/>
    </row>
    <row r="163" ht="45" customHeight="1">
      <c r="B163" s="235"/>
      <c r="C163" s="236" t="s">
        <v>357</v>
      </c>
      <c r="D163" s="236"/>
      <c r="E163" s="236"/>
      <c r="F163" s="236"/>
      <c r="G163" s="236"/>
      <c r="H163" s="236"/>
      <c r="I163" s="236"/>
      <c r="J163" s="236"/>
      <c r="K163" s="237"/>
    </row>
    <row r="164" ht="17.25" customHeight="1">
      <c r="B164" s="235"/>
      <c r="C164" s="260" t="s">
        <v>286</v>
      </c>
      <c r="D164" s="260"/>
      <c r="E164" s="260"/>
      <c r="F164" s="260" t="s">
        <v>287</v>
      </c>
      <c r="G164" s="297"/>
      <c r="H164" s="298" t="s">
        <v>104</v>
      </c>
      <c r="I164" s="298" t="s">
        <v>54</v>
      </c>
      <c r="J164" s="260" t="s">
        <v>288</v>
      </c>
      <c r="K164" s="237"/>
    </row>
    <row r="165" ht="17.25" customHeight="1">
      <c r="B165" s="238"/>
      <c r="C165" s="262" t="s">
        <v>289</v>
      </c>
      <c r="D165" s="262"/>
      <c r="E165" s="262"/>
      <c r="F165" s="263" t="s">
        <v>290</v>
      </c>
      <c r="G165" s="299"/>
      <c r="H165" s="300"/>
      <c r="I165" s="300"/>
      <c r="J165" s="262" t="s">
        <v>291</v>
      </c>
      <c r="K165" s="240"/>
    </row>
    <row r="166" ht="5.25" customHeight="1">
      <c r="B166" s="268"/>
      <c r="C166" s="265"/>
      <c r="D166" s="265"/>
      <c r="E166" s="265"/>
      <c r="F166" s="265"/>
      <c r="G166" s="266"/>
      <c r="H166" s="265"/>
      <c r="I166" s="265"/>
      <c r="J166" s="265"/>
      <c r="K166" s="289"/>
    </row>
    <row r="167" ht="15" customHeight="1">
      <c r="B167" s="268"/>
      <c r="C167" s="246" t="s">
        <v>295</v>
      </c>
      <c r="D167" s="246"/>
      <c r="E167" s="246"/>
      <c r="F167" s="267" t="s">
        <v>292</v>
      </c>
      <c r="G167" s="246"/>
      <c r="H167" s="246" t="s">
        <v>331</v>
      </c>
      <c r="I167" s="246" t="s">
        <v>294</v>
      </c>
      <c r="J167" s="246">
        <v>120</v>
      </c>
      <c r="K167" s="289"/>
    </row>
    <row r="168" ht="15" customHeight="1">
      <c r="B168" s="268"/>
      <c r="C168" s="246" t="s">
        <v>340</v>
      </c>
      <c r="D168" s="246"/>
      <c r="E168" s="246"/>
      <c r="F168" s="267" t="s">
        <v>292</v>
      </c>
      <c r="G168" s="246"/>
      <c r="H168" s="246" t="s">
        <v>341</v>
      </c>
      <c r="I168" s="246" t="s">
        <v>294</v>
      </c>
      <c r="J168" s="246" t="s">
        <v>342</v>
      </c>
      <c r="K168" s="289"/>
    </row>
    <row r="169" ht="15" customHeight="1">
      <c r="B169" s="268"/>
      <c r="C169" s="246" t="s">
        <v>241</v>
      </c>
      <c r="D169" s="246"/>
      <c r="E169" s="246"/>
      <c r="F169" s="267" t="s">
        <v>292</v>
      </c>
      <c r="G169" s="246"/>
      <c r="H169" s="246" t="s">
        <v>358</v>
      </c>
      <c r="I169" s="246" t="s">
        <v>294</v>
      </c>
      <c r="J169" s="246" t="s">
        <v>342</v>
      </c>
      <c r="K169" s="289"/>
    </row>
    <row r="170" ht="15" customHeight="1">
      <c r="B170" s="268"/>
      <c r="C170" s="246" t="s">
        <v>297</v>
      </c>
      <c r="D170" s="246"/>
      <c r="E170" s="246"/>
      <c r="F170" s="267" t="s">
        <v>298</v>
      </c>
      <c r="G170" s="246"/>
      <c r="H170" s="246" t="s">
        <v>358</v>
      </c>
      <c r="I170" s="246" t="s">
        <v>294</v>
      </c>
      <c r="J170" s="246">
        <v>50</v>
      </c>
      <c r="K170" s="289"/>
    </row>
    <row r="171" ht="15" customHeight="1">
      <c r="B171" s="268"/>
      <c r="C171" s="246" t="s">
        <v>300</v>
      </c>
      <c r="D171" s="246"/>
      <c r="E171" s="246"/>
      <c r="F171" s="267" t="s">
        <v>292</v>
      </c>
      <c r="G171" s="246"/>
      <c r="H171" s="246" t="s">
        <v>358</v>
      </c>
      <c r="I171" s="246" t="s">
        <v>302</v>
      </c>
      <c r="J171" s="246"/>
      <c r="K171" s="289"/>
    </row>
    <row r="172" ht="15" customHeight="1">
      <c r="B172" s="268"/>
      <c r="C172" s="246" t="s">
        <v>311</v>
      </c>
      <c r="D172" s="246"/>
      <c r="E172" s="246"/>
      <c r="F172" s="267" t="s">
        <v>298</v>
      </c>
      <c r="G172" s="246"/>
      <c r="H172" s="246" t="s">
        <v>358</v>
      </c>
      <c r="I172" s="246" t="s">
        <v>294</v>
      </c>
      <c r="J172" s="246">
        <v>50</v>
      </c>
      <c r="K172" s="289"/>
    </row>
    <row r="173" ht="15" customHeight="1">
      <c r="B173" s="268"/>
      <c r="C173" s="246" t="s">
        <v>319</v>
      </c>
      <c r="D173" s="246"/>
      <c r="E173" s="246"/>
      <c r="F173" s="267" t="s">
        <v>298</v>
      </c>
      <c r="G173" s="246"/>
      <c r="H173" s="246" t="s">
        <v>358</v>
      </c>
      <c r="I173" s="246" t="s">
        <v>294</v>
      </c>
      <c r="J173" s="246">
        <v>50</v>
      </c>
      <c r="K173" s="289"/>
    </row>
    <row r="174" ht="15" customHeight="1">
      <c r="B174" s="268"/>
      <c r="C174" s="246" t="s">
        <v>317</v>
      </c>
      <c r="D174" s="246"/>
      <c r="E174" s="246"/>
      <c r="F174" s="267" t="s">
        <v>298</v>
      </c>
      <c r="G174" s="246"/>
      <c r="H174" s="246" t="s">
        <v>358</v>
      </c>
      <c r="I174" s="246" t="s">
        <v>294</v>
      </c>
      <c r="J174" s="246">
        <v>50</v>
      </c>
      <c r="K174" s="289"/>
    </row>
    <row r="175" ht="15" customHeight="1">
      <c r="B175" s="268"/>
      <c r="C175" s="246" t="s">
        <v>103</v>
      </c>
      <c r="D175" s="246"/>
      <c r="E175" s="246"/>
      <c r="F175" s="267" t="s">
        <v>292</v>
      </c>
      <c r="G175" s="246"/>
      <c r="H175" s="246" t="s">
        <v>359</v>
      </c>
      <c r="I175" s="246" t="s">
        <v>360</v>
      </c>
      <c r="J175" s="246"/>
      <c r="K175" s="289"/>
    </row>
    <row r="176" ht="15" customHeight="1">
      <c r="B176" s="268"/>
      <c r="C176" s="246" t="s">
        <v>54</v>
      </c>
      <c r="D176" s="246"/>
      <c r="E176" s="246"/>
      <c r="F176" s="267" t="s">
        <v>292</v>
      </c>
      <c r="G176" s="246"/>
      <c r="H176" s="246" t="s">
        <v>361</v>
      </c>
      <c r="I176" s="246" t="s">
        <v>362</v>
      </c>
      <c r="J176" s="246">
        <v>1</v>
      </c>
      <c r="K176" s="289"/>
    </row>
    <row r="177" ht="15" customHeight="1">
      <c r="B177" s="268"/>
      <c r="C177" s="246" t="s">
        <v>50</v>
      </c>
      <c r="D177" s="246"/>
      <c r="E177" s="246"/>
      <c r="F177" s="267" t="s">
        <v>292</v>
      </c>
      <c r="G177" s="246"/>
      <c r="H177" s="246" t="s">
        <v>363</v>
      </c>
      <c r="I177" s="246" t="s">
        <v>294</v>
      </c>
      <c r="J177" s="246">
        <v>20</v>
      </c>
      <c r="K177" s="289"/>
    </row>
    <row r="178" ht="15" customHeight="1">
      <c r="B178" s="268"/>
      <c r="C178" s="246" t="s">
        <v>104</v>
      </c>
      <c r="D178" s="246"/>
      <c r="E178" s="246"/>
      <c r="F178" s="267" t="s">
        <v>292</v>
      </c>
      <c r="G178" s="246"/>
      <c r="H178" s="246" t="s">
        <v>364</v>
      </c>
      <c r="I178" s="246" t="s">
        <v>294</v>
      </c>
      <c r="J178" s="246">
        <v>255</v>
      </c>
      <c r="K178" s="289"/>
    </row>
    <row r="179" ht="15" customHeight="1">
      <c r="B179" s="268"/>
      <c r="C179" s="246" t="s">
        <v>105</v>
      </c>
      <c r="D179" s="246"/>
      <c r="E179" s="246"/>
      <c r="F179" s="267" t="s">
        <v>292</v>
      </c>
      <c r="G179" s="246"/>
      <c r="H179" s="246" t="s">
        <v>257</v>
      </c>
      <c r="I179" s="246" t="s">
        <v>294</v>
      </c>
      <c r="J179" s="246">
        <v>10</v>
      </c>
      <c r="K179" s="289"/>
    </row>
    <row r="180" ht="15" customHeight="1">
      <c r="B180" s="268"/>
      <c r="C180" s="246" t="s">
        <v>106</v>
      </c>
      <c r="D180" s="246"/>
      <c r="E180" s="246"/>
      <c r="F180" s="267" t="s">
        <v>292</v>
      </c>
      <c r="G180" s="246"/>
      <c r="H180" s="246" t="s">
        <v>365</v>
      </c>
      <c r="I180" s="246" t="s">
        <v>326</v>
      </c>
      <c r="J180" s="246"/>
      <c r="K180" s="289"/>
    </row>
    <row r="181" ht="15" customHeight="1">
      <c r="B181" s="268"/>
      <c r="C181" s="246" t="s">
        <v>366</v>
      </c>
      <c r="D181" s="246"/>
      <c r="E181" s="246"/>
      <c r="F181" s="267" t="s">
        <v>292</v>
      </c>
      <c r="G181" s="246"/>
      <c r="H181" s="246" t="s">
        <v>367</v>
      </c>
      <c r="I181" s="246" t="s">
        <v>326</v>
      </c>
      <c r="J181" s="246"/>
      <c r="K181" s="289"/>
    </row>
    <row r="182" ht="15" customHeight="1">
      <c r="B182" s="268"/>
      <c r="C182" s="246" t="s">
        <v>355</v>
      </c>
      <c r="D182" s="246"/>
      <c r="E182" s="246"/>
      <c r="F182" s="267" t="s">
        <v>292</v>
      </c>
      <c r="G182" s="246"/>
      <c r="H182" s="246" t="s">
        <v>368</v>
      </c>
      <c r="I182" s="246" t="s">
        <v>326</v>
      </c>
      <c r="J182" s="246"/>
      <c r="K182" s="289"/>
    </row>
    <row r="183" ht="15" customHeight="1">
      <c r="B183" s="268"/>
      <c r="C183" s="246" t="s">
        <v>108</v>
      </c>
      <c r="D183" s="246"/>
      <c r="E183" s="246"/>
      <c r="F183" s="267" t="s">
        <v>298</v>
      </c>
      <c r="G183" s="246"/>
      <c r="H183" s="246" t="s">
        <v>369</v>
      </c>
      <c r="I183" s="246" t="s">
        <v>294</v>
      </c>
      <c r="J183" s="246">
        <v>50</v>
      </c>
      <c r="K183" s="289"/>
    </row>
    <row r="184" ht="15" customHeight="1">
      <c r="B184" s="268"/>
      <c r="C184" s="246" t="s">
        <v>370</v>
      </c>
      <c r="D184" s="246"/>
      <c r="E184" s="246"/>
      <c r="F184" s="267" t="s">
        <v>298</v>
      </c>
      <c r="G184" s="246"/>
      <c r="H184" s="246" t="s">
        <v>371</v>
      </c>
      <c r="I184" s="246" t="s">
        <v>372</v>
      </c>
      <c r="J184" s="246"/>
      <c r="K184" s="289"/>
    </row>
    <row r="185" ht="15" customHeight="1">
      <c r="B185" s="268"/>
      <c r="C185" s="246" t="s">
        <v>373</v>
      </c>
      <c r="D185" s="246"/>
      <c r="E185" s="246"/>
      <c r="F185" s="267" t="s">
        <v>298</v>
      </c>
      <c r="G185" s="246"/>
      <c r="H185" s="246" t="s">
        <v>374</v>
      </c>
      <c r="I185" s="246" t="s">
        <v>372</v>
      </c>
      <c r="J185" s="246"/>
      <c r="K185" s="289"/>
    </row>
    <row r="186" ht="15" customHeight="1">
      <c r="B186" s="268"/>
      <c r="C186" s="246" t="s">
        <v>375</v>
      </c>
      <c r="D186" s="246"/>
      <c r="E186" s="246"/>
      <c r="F186" s="267" t="s">
        <v>298</v>
      </c>
      <c r="G186" s="246"/>
      <c r="H186" s="246" t="s">
        <v>376</v>
      </c>
      <c r="I186" s="246" t="s">
        <v>372</v>
      </c>
      <c r="J186" s="246"/>
      <c r="K186" s="289"/>
    </row>
    <row r="187" ht="15" customHeight="1">
      <c r="B187" s="268"/>
      <c r="C187" s="301" t="s">
        <v>377</v>
      </c>
      <c r="D187" s="246"/>
      <c r="E187" s="246"/>
      <c r="F187" s="267" t="s">
        <v>298</v>
      </c>
      <c r="G187" s="246"/>
      <c r="H187" s="246" t="s">
        <v>378</v>
      </c>
      <c r="I187" s="246" t="s">
        <v>379</v>
      </c>
      <c r="J187" s="302" t="s">
        <v>380</v>
      </c>
      <c r="K187" s="289"/>
    </row>
    <row r="188" ht="15" customHeight="1">
      <c r="B188" s="268"/>
      <c r="C188" s="252" t="s">
        <v>39</v>
      </c>
      <c r="D188" s="246"/>
      <c r="E188" s="246"/>
      <c r="F188" s="267" t="s">
        <v>292</v>
      </c>
      <c r="G188" s="246"/>
      <c r="H188" s="242" t="s">
        <v>381</v>
      </c>
      <c r="I188" s="246" t="s">
        <v>382</v>
      </c>
      <c r="J188" s="246"/>
      <c r="K188" s="289"/>
    </row>
    <row r="189" ht="15" customHeight="1">
      <c r="B189" s="268"/>
      <c r="C189" s="252" t="s">
        <v>383</v>
      </c>
      <c r="D189" s="246"/>
      <c r="E189" s="246"/>
      <c r="F189" s="267" t="s">
        <v>292</v>
      </c>
      <c r="G189" s="246"/>
      <c r="H189" s="246" t="s">
        <v>384</v>
      </c>
      <c r="I189" s="246" t="s">
        <v>326</v>
      </c>
      <c r="J189" s="246"/>
      <c r="K189" s="289"/>
    </row>
    <row r="190" ht="15" customHeight="1">
      <c r="B190" s="268"/>
      <c r="C190" s="252" t="s">
        <v>385</v>
      </c>
      <c r="D190" s="246"/>
      <c r="E190" s="246"/>
      <c r="F190" s="267" t="s">
        <v>292</v>
      </c>
      <c r="G190" s="246"/>
      <c r="H190" s="246" t="s">
        <v>386</v>
      </c>
      <c r="I190" s="246" t="s">
        <v>326</v>
      </c>
      <c r="J190" s="246"/>
      <c r="K190" s="289"/>
    </row>
    <row r="191" ht="15" customHeight="1">
      <c r="B191" s="268"/>
      <c r="C191" s="252" t="s">
        <v>387</v>
      </c>
      <c r="D191" s="246"/>
      <c r="E191" s="246"/>
      <c r="F191" s="267" t="s">
        <v>298</v>
      </c>
      <c r="G191" s="246"/>
      <c r="H191" s="246" t="s">
        <v>388</v>
      </c>
      <c r="I191" s="246" t="s">
        <v>326</v>
      </c>
      <c r="J191" s="246"/>
      <c r="K191" s="289"/>
    </row>
    <row r="192" ht="15" customHeight="1">
      <c r="B192" s="295"/>
      <c r="C192" s="303"/>
      <c r="D192" s="277"/>
      <c r="E192" s="277"/>
      <c r="F192" s="277"/>
      <c r="G192" s="277"/>
      <c r="H192" s="277"/>
      <c r="I192" s="277"/>
      <c r="J192" s="277"/>
      <c r="K192" s="296"/>
    </row>
    <row r="193" ht="18.75" customHeight="1">
      <c r="B193" s="242"/>
      <c r="C193" s="246"/>
      <c r="D193" s="246"/>
      <c r="E193" s="246"/>
      <c r="F193" s="267"/>
      <c r="G193" s="246"/>
      <c r="H193" s="246"/>
      <c r="I193" s="246"/>
      <c r="J193" s="246"/>
      <c r="K193" s="242"/>
    </row>
    <row r="194" ht="18.75" customHeight="1">
      <c r="B194" s="242"/>
      <c r="C194" s="246"/>
      <c r="D194" s="246"/>
      <c r="E194" s="246"/>
      <c r="F194" s="267"/>
      <c r="G194" s="246"/>
      <c r="H194" s="246"/>
      <c r="I194" s="246"/>
      <c r="J194" s="246"/>
      <c r="K194" s="242"/>
    </row>
    <row r="195" ht="18.75" customHeight="1">
      <c r="B195" s="253"/>
      <c r="C195" s="253"/>
      <c r="D195" s="253"/>
      <c r="E195" s="253"/>
      <c r="F195" s="253"/>
      <c r="G195" s="253"/>
      <c r="H195" s="253"/>
      <c r="I195" s="253"/>
      <c r="J195" s="253"/>
      <c r="K195" s="253"/>
    </row>
    <row r="196" ht="13.5">
      <c r="B196" s="232"/>
      <c r="C196" s="233"/>
      <c r="D196" s="233"/>
      <c r="E196" s="233"/>
      <c r="F196" s="233"/>
      <c r="G196" s="233"/>
      <c r="H196" s="233"/>
      <c r="I196" s="233"/>
      <c r="J196" s="233"/>
      <c r="K196" s="234"/>
    </row>
    <row r="197" ht="21">
      <c r="B197" s="235"/>
      <c r="C197" s="236" t="s">
        <v>389</v>
      </c>
      <c r="D197" s="236"/>
      <c r="E197" s="236"/>
      <c r="F197" s="236"/>
      <c r="G197" s="236"/>
      <c r="H197" s="236"/>
      <c r="I197" s="236"/>
      <c r="J197" s="236"/>
      <c r="K197" s="237"/>
    </row>
    <row r="198" ht="25.5" customHeight="1">
      <c r="B198" s="235"/>
      <c r="C198" s="304" t="s">
        <v>390</v>
      </c>
      <c r="D198" s="304"/>
      <c r="E198" s="304"/>
      <c r="F198" s="304" t="s">
        <v>391</v>
      </c>
      <c r="G198" s="305"/>
      <c r="H198" s="304" t="s">
        <v>392</v>
      </c>
      <c r="I198" s="304"/>
      <c r="J198" s="304"/>
      <c r="K198" s="237"/>
    </row>
    <row r="199" ht="5.25" customHeight="1">
      <c r="B199" s="268"/>
      <c r="C199" s="265"/>
      <c r="D199" s="265"/>
      <c r="E199" s="265"/>
      <c r="F199" s="265"/>
      <c r="G199" s="246"/>
      <c r="H199" s="265"/>
      <c r="I199" s="265"/>
      <c r="J199" s="265"/>
      <c r="K199" s="289"/>
    </row>
    <row r="200" ht="15" customHeight="1">
      <c r="B200" s="268"/>
      <c r="C200" s="246" t="s">
        <v>382</v>
      </c>
      <c r="D200" s="246"/>
      <c r="E200" s="246"/>
      <c r="F200" s="267" t="s">
        <v>40</v>
      </c>
      <c r="G200" s="246"/>
      <c r="H200" s="246" t="s">
        <v>393</v>
      </c>
      <c r="I200" s="246"/>
      <c r="J200" s="246"/>
      <c r="K200" s="289"/>
    </row>
    <row r="201" ht="15" customHeight="1">
      <c r="B201" s="268"/>
      <c r="C201" s="274"/>
      <c r="D201" s="246"/>
      <c r="E201" s="246"/>
      <c r="F201" s="267" t="s">
        <v>41</v>
      </c>
      <c r="G201" s="246"/>
      <c r="H201" s="246" t="s">
        <v>394</v>
      </c>
      <c r="I201" s="246"/>
      <c r="J201" s="246"/>
      <c r="K201" s="289"/>
    </row>
    <row r="202" ht="15" customHeight="1">
      <c r="B202" s="268"/>
      <c r="C202" s="274"/>
      <c r="D202" s="246"/>
      <c r="E202" s="246"/>
      <c r="F202" s="267" t="s">
        <v>44</v>
      </c>
      <c r="G202" s="246"/>
      <c r="H202" s="246" t="s">
        <v>395</v>
      </c>
      <c r="I202" s="246"/>
      <c r="J202" s="246"/>
      <c r="K202" s="289"/>
    </row>
    <row r="203" ht="15" customHeight="1">
      <c r="B203" s="268"/>
      <c r="C203" s="246"/>
      <c r="D203" s="246"/>
      <c r="E203" s="246"/>
      <c r="F203" s="267" t="s">
        <v>42</v>
      </c>
      <c r="G203" s="246"/>
      <c r="H203" s="246" t="s">
        <v>396</v>
      </c>
      <c r="I203" s="246"/>
      <c r="J203" s="246"/>
      <c r="K203" s="289"/>
    </row>
    <row r="204" ht="15" customHeight="1">
      <c r="B204" s="268"/>
      <c r="C204" s="246"/>
      <c r="D204" s="246"/>
      <c r="E204" s="246"/>
      <c r="F204" s="267" t="s">
        <v>43</v>
      </c>
      <c r="G204" s="246"/>
      <c r="H204" s="246" t="s">
        <v>397</v>
      </c>
      <c r="I204" s="246"/>
      <c r="J204" s="246"/>
      <c r="K204" s="289"/>
    </row>
    <row r="205" ht="15" customHeight="1">
      <c r="B205" s="268"/>
      <c r="C205" s="246"/>
      <c r="D205" s="246"/>
      <c r="E205" s="246"/>
      <c r="F205" s="267"/>
      <c r="G205" s="246"/>
      <c r="H205" s="246"/>
      <c r="I205" s="246"/>
      <c r="J205" s="246"/>
      <c r="K205" s="289"/>
    </row>
    <row r="206" ht="15" customHeight="1">
      <c r="B206" s="268"/>
      <c r="C206" s="246" t="s">
        <v>338</v>
      </c>
      <c r="D206" s="246"/>
      <c r="E206" s="246"/>
      <c r="F206" s="267" t="s">
        <v>76</v>
      </c>
      <c r="G206" s="246"/>
      <c r="H206" s="246" t="s">
        <v>398</v>
      </c>
      <c r="I206" s="246"/>
      <c r="J206" s="246"/>
      <c r="K206" s="289"/>
    </row>
    <row r="207" ht="15" customHeight="1">
      <c r="B207" s="268"/>
      <c r="C207" s="274"/>
      <c r="D207" s="246"/>
      <c r="E207" s="246"/>
      <c r="F207" s="267" t="s">
        <v>235</v>
      </c>
      <c r="G207" s="246"/>
      <c r="H207" s="246" t="s">
        <v>236</v>
      </c>
      <c r="I207" s="246"/>
      <c r="J207" s="246"/>
      <c r="K207" s="289"/>
    </row>
    <row r="208" ht="15" customHeight="1">
      <c r="B208" s="268"/>
      <c r="C208" s="246"/>
      <c r="D208" s="246"/>
      <c r="E208" s="246"/>
      <c r="F208" s="267" t="s">
        <v>233</v>
      </c>
      <c r="G208" s="246"/>
      <c r="H208" s="246" t="s">
        <v>399</v>
      </c>
      <c r="I208" s="246"/>
      <c r="J208" s="246"/>
      <c r="K208" s="289"/>
    </row>
    <row r="209" ht="15" customHeight="1">
      <c r="B209" s="306"/>
      <c r="C209" s="274"/>
      <c r="D209" s="274"/>
      <c r="E209" s="274"/>
      <c r="F209" s="267" t="s">
        <v>237</v>
      </c>
      <c r="G209" s="252"/>
      <c r="H209" s="293" t="s">
        <v>238</v>
      </c>
      <c r="I209" s="293"/>
      <c r="J209" s="293"/>
      <c r="K209" s="307"/>
    </row>
    <row r="210" ht="15" customHeight="1">
      <c r="B210" s="306"/>
      <c r="C210" s="274"/>
      <c r="D210" s="274"/>
      <c r="E210" s="274"/>
      <c r="F210" s="267" t="s">
        <v>239</v>
      </c>
      <c r="G210" s="252"/>
      <c r="H210" s="293" t="s">
        <v>400</v>
      </c>
      <c r="I210" s="293"/>
      <c r="J210" s="293"/>
      <c r="K210" s="307"/>
    </row>
    <row r="211" ht="15" customHeight="1">
      <c r="B211" s="306"/>
      <c r="C211" s="274"/>
      <c r="D211" s="274"/>
      <c r="E211" s="274"/>
      <c r="F211" s="308"/>
      <c r="G211" s="252"/>
      <c r="H211" s="309"/>
      <c r="I211" s="309"/>
      <c r="J211" s="309"/>
      <c r="K211" s="307"/>
    </row>
    <row r="212" ht="15" customHeight="1">
      <c r="B212" s="306"/>
      <c r="C212" s="246" t="s">
        <v>362</v>
      </c>
      <c r="D212" s="274"/>
      <c r="E212" s="274"/>
      <c r="F212" s="267">
        <v>1</v>
      </c>
      <c r="G212" s="252"/>
      <c r="H212" s="293" t="s">
        <v>401</v>
      </c>
      <c r="I212" s="293"/>
      <c r="J212" s="293"/>
      <c r="K212" s="307"/>
    </row>
    <row r="213" ht="15" customHeight="1">
      <c r="B213" s="306"/>
      <c r="C213" s="274"/>
      <c r="D213" s="274"/>
      <c r="E213" s="274"/>
      <c r="F213" s="267">
        <v>2</v>
      </c>
      <c r="G213" s="252"/>
      <c r="H213" s="293" t="s">
        <v>402</v>
      </c>
      <c r="I213" s="293"/>
      <c r="J213" s="293"/>
      <c r="K213" s="307"/>
    </row>
    <row r="214" ht="15" customHeight="1">
      <c r="B214" s="306"/>
      <c r="C214" s="274"/>
      <c r="D214" s="274"/>
      <c r="E214" s="274"/>
      <c r="F214" s="267">
        <v>3</v>
      </c>
      <c r="G214" s="252"/>
      <c r="H214" s="293" t="s">
        <v>403</v>
      </c>
      <c r="I214" s="293"/>
      <c r="J214" s="293"/>
      <c r="K214" s="307"/>
    </row>
    <row r="215" ht="15" customHeight="1">
      <c r="B215" s="306"/>
      <c r="C215" s="274"/>
      <c r="D215" s="274"/>
      <c r="E215" s="274"/>
      <c r="F215" s="267">
        <v>4</v>
      </c>
      <c r="G215" s="252"/>
      <c r="H215" s="293" t="s">
        <v>404</v>
      </c>
      <c r="I215" s="293"/>
      <c r="J215" s="293"/>
      <c r="K215" s="307"/>
    </row>
    <row r="216" ht="12.75" customHeight="1">
      <c r="B216" s="310"/>
      <c r="C216" s="311"/>
      <c r="D216" s="311"/>
      <c r="E216" s="311"/>
      <c r="F216" s="311"/>
      <c r="G216" s="311"/>
      <c r="H216" s="311"/>
      <c r="I216" s="311"/>
      <c r="J216" s="311"/>
      <c r="K216" s="312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DESKTOP-IK1IEJH\Hartman</dc:creator>
  <cp:lastModifiedBy>DESKTOP-IK1IEJH\Hartman</cp:lastModifiedBy>
  <dcterms:created xsi:type="dcterms:W3CDTF">2018-05-03T19:13:07Z</dcterms:created>
  <dcterms:modified xsi:type="dcterms:W3CDTF">2018-05-03T19:13:09Z</dcterms:modified>
</cp:coreProperties>
</file>